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0. Results" sheetId="2" r:id="rId5"/>
    <sheet state="visible" name="1. Diversity &amp; Inclusivity" sheetId="3" r:id="rId6"/>
    <sheet state="visible" name="2.  Knowledge &amp; Talent" sheetId="4" r:id="rId7"/>
    <sheet state="visible" name="3. Startup Support" sheetId="5" r:id="rId8"/>
    <sheet state="visible" name="4. Specialization &amp; Diversifica" sheetId="6" r:id="rId9"/>
    <sheet state="visible" name="5. Network Density" sheetId="7" r:id="rId10"/>
    <sheet state="visible" name="6. Innovation Culture" sheetId="8" r:id="rId11"/>
    <sheet state="visible" name="7. Policies" sheetId="9" r:id="rId12"/>
    <sheet state="visible" name="8. International Connectivity" sheetId="10" r:id="rId13"/>
    <sheet state="visible" name="IX.  Herfindahl–Hirschman Index" sheetId="11" r:id="rId14"/>
    <sheet state="visible" name="X. List of Proxies" sheetId="12" r:id="rId15"/>
  </sheets>
  <definedNames/>
  <calcPr/>
</workbook>
</file>

<file path=xl/sharedStrings.xml><?xml version="1.0" encoding="utf-8"?>
<sst xmlns="http://schemas.openxmlformats.org/spreadsheetml/2006/main" count="240" uniqueCount="110">
  <si>
    <t>How To Use The Ecosystem Health Check</t>
  </si>
  <si>
    <t>Copyright: This work is the copyright of Swisscontact and Startup Heatmap Europe and cannot be published without their prior consent. You are however free to use the tool for your individual needs and share results publicly.</t>
  </si>
  <si>
    <t>To start, click on "File" and "Make a copy" of this Google Sheet to your own account. Otherwise you cannot edit it</t>
  </si>
  <si>
    <t>1) Select Your Proxies to Measure</t>
  </si>
  <si>
    <t xml:space="preserve">The tool measures ecosystem health along 4 dimensions, which each have 2 metrics. That makes 8 proxies for you to pick. You can pick proxies from our list of suggestions or add your own. To see examples of how to measure the various proxies see the case studies on our report. </t>
  </si>
  <si>
    <t>Metric</t>
  </si>
  <si>
    <t>Your Proxy:</t>
  </si>
  <si>
    <t>Diversity &amp; Inclusivity</t>
  </si>
  <si>
    <t>Share of Female Founders</t>
  </si>
  <si>
    <t>Knowledge &amp; Talent</t>
  </si>
  <si>
    <t>Number of full-stack developers per capita</t>
  </si>
  <si>
    <t>Startup Support</t>
  </si>
  <si>
    <t>Number of startups per capita</t>
  </si>
  <si>
    <t>Specialization &amp; Diversification</t>
  </si>
  <si>
    <t>Share of funding of startups in your most important sectors per year</t>
  </si>
  <si>
    <t>Network Density</t>
  </si>
  <si>
    <t>Number of regular meetups per capita</t>
  </si>
  <si>
    <t>Innovation Culture</t>
  </si>
  <si>
    <t>Sum of foreign investments per capita</t>
  </si>
  <si>
    <t>Policies</t>
  </si>
  <si>
    <t>Ratings for Ease of Doing Business (World Bank)</t>
  </si>
  <si>
    <t>International Connectivity</t>
  </si>
  <si>
    <t>Number of international top startups with offices in the ecosystem</t>
  </si>
  <si>
    <t>2) Select Your Benchmarks</t>
  </si>
  <si>
    <t>The benchmark is the number you'd like to reach in each selected proxy. For example if you aim at 50% female founders in the ecosystem, that can for example be your benchmark for Diversity &amp; Inclusivity. You can choose a benchmark for each metric individually. This means you can decide in which metric you would like to compare to global champions or against your own progress from the past.</t>
  </si>
  <si>
    <t>Proxy</t>
  </si>
  <si>
    <t>Benchmark</t>
  </si>
  <si>
    <t>3) Select Your Timeline</t>
  </si>
  <si>
    <t xml:space="preserve">How often do you want to measure yourself? Select a frequency that corresponds with the availability of your data or your ambition to collect data more frequently. </t>
  </si>
  <si>
    <t>Your Frequency</t>
  </si>
  <si>
    <t>Quarterly</t>
  </si>
  <si>
    <t>Bi-Annually</t>
  </si>
  <si>
    <t>Annually</t>
  </si>
  <si>
    <t>4) Continue to Fill the Data into Sheets 1-8</t>
  </si>
  <si>
    <t>You need to fill the data in the yellow boxes in the Sheets 1-8, starting with "1. Diversity &amp; Inclusivity". Every sheet has explanations as well.</t>
  </si>
  <si>
    <t>5) See Results in Sheet "0. Results"</t>
  </si>
  <si>
    <t>After filling all data points in you will see the calculated result for each metric and dimension in the sheet "0. Results" as well as the details you filled in into the sheets 1-8.</t>
  </si>
  <si>
    <t>Result</t>
  </si>
  <si>
    <t>Accuracy</t>
  </si>
  <si>
    <t>Trend</t>
  </si>
  <si>
    <t>Community</t>
  </si>
  <si>
    <t>Entrepreneurs</t>
  </si>
  <si>
    <t>Support Network</t>
  </si>
  <si>
    <t>Environment</t>
  </si>
  <si>
    <t>Social Capital</t>
  </si>
  <si>
    <t>Governance</t>
  </si>
  <si>
    <t>Accuracy Level</t>
  </si>
  <si>
    <t>Hard Data</t>
  </si>
  <si>
    <t>Main Drivers:
Describe here events and observations having a positive impact on the performance</t>
  </si>
  <si>
    <t>Main Blockers:
Describe here events and observations having a positive impact on the performance</t>
  </si>
  <si>
    <t>Target</t>
  </si>
  <si>
    <t>Describe here why you chose this benchmark</t>
  </si>
  <si>
    <t>Enter your results below</t>
  </si>
  <si>
    <t>Score</t>
  </si>
  <si>
    <t>Sample Data</t>
  </si>
  <si>
    <t>Estimation</t>
  </si>
  <si>
    <t>Inputs</t>
  </si>
  <si>
    <t>Count of each Input</t>
  </si>
  <si>
    <t>Calculation Share</t>
  </si>
  <si>
    <t>Calculation</t>
  </si>
  <si>
    <t>HHI - Index</t>
  </si>
  <si>
    <t>Fintech</t>
  </si>
  <si>
    <t>Health &amp; BioTech</t>
  </si>
  <si>
    <t>SaaS</t>
  </si>
  <si>
    <t>Media</t>
  </si>
  <si>
    <t>Share of female founders</t>
  </si>
  <si>
    <t>Number of participants in accelerator programs per year</t>
  </si>
  <si>
    <t>Share of startups in your most important sector(s) among all startups founded per year</t>
  </si>
  <si>
    <t>Participants in tech meetups per capita</t>
  </si>
  <si>
    <t>Share of private vs. government funded entrepreneurship programs</t>
  </si>
  <si>
    <t>Share of founders from people of colour</t>
  </si>
  <si>
    <t>Share of 2nd time founders among startups</t>
  </si>
  <si>
    <t>Share of mentors having own startup experience</t>
  </si>
  <si>
    <t>Willingness to start a business among population</t>
  </si>
  <si>
    <t>Number of international tech conference participants</t>
  </si>
  <si>
    <t>Share of foreign-born founders</t>
  </si>
  <si>
    <t>Share of engineers/tech-skilled founders among startups</t>
  </si>
  <si>
    <t>Share of accelerated startups receiving follow-on funding</t>
  </si>
  <si>
    <t>Number of startups in vertically specialized accelerators as a share of all accelerated startups per year</t>
  </si>
  <si>
    <t>Density of active business angels per capita</t>
  </si>
  <si>
    <t>Number of deals &gt;1mn USD per capita</t>
  </si>
  <si>
    <t>Share of startups with no international headquarter</t>
  </si>
  <si>
    <t>Share of international sales among startups' total revenue</t>
  </si>
  <si>
    <t>Share of founders of most critical minority group</t>
  </si>
  <si>
    <t>Level of digital literacy of university students</t>
  </si>
  <si>
    <t>Growth of number of employees of accelerated startups</t>
  </si>
  <si>
    <t>Diversity of investments based on sectors (HHI Index)</t>
  </si>
  <si>
    <t>% of non-local participants at events</t>
  </si>
  <si>
    <t>Share of research expenditure on business enterprise</t>
  </si>
  <si>
    <t>Amount of public funding for startups per capita</t>
  </si>
  <si>
    <t>Number of mentions of city in international startup media (Techcrunch) per year</t>
  </si>
  <si>
    <t>Your self-developed D&amp;I index</t>
  </si>
  <si>
    <t>Share of founders who raised &gt;1mn USD before</t>
  </si>
  <si>
    <t>Diversity of investments based on stages (HHI Index)</t>
  </si>
  <si>
    <t>Number of participants in tech conferences per year</t>
  </si>
  <si>
    <t>Innovation Global Rank (WIPO)</t>
  </si>
  <si>
    <t>Share of startups using public funding to start their company</t>
  </si>
  <si>
    <t>Share of startups that moved to the ecosystem from abroad</t>
  </si>
  <si>
    <t>Diversity of support programs based on sectors (HHI Index)</t>
  </si>
  <si>
    <t>Number of early-stage seed investments per capita</t>
  </si>
  <si>
    <t>Sum of Foreign Direct Investment</t>
  </si>
  <si>
    <t>Institutional Quality Score (WIPO)</t>
  </si>
  <si>
    <t>Number of international VCs with offices in the city</t>
  </si>
  <si>
    <t>Diversity of participants' sectors in support programs (HHI Index)</t>
  </si>
  <si>
    <t>Average number of shares of tech community announcements on social media</t>
  </si>
  <si>
    <t>Share of population perceiving entrepreneurship as a good career choice</t>
  </si>
  <si>
    <t>Share of local startups with offices abroad</t>
  </si>
  <si>
    <t>Amount of uninvested capital available in VC funds (Dry Powder)</t>
  </si>
  <si>
    <t>Share of high-tech exports</t>
  </si>
  <si>
    <t>Share of GDP invested in R&amp;D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</si>
</sst>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000"/>
    <numFmt numFmtId="166" formatCode="0.000000"/>
  </numFmts>
  <fonts count="13">
    <font>
      <sz val="10.0"/>
      <color rgb="FF000000"/>
      <name val="Verdana"/>
      <scheme val="minor"/>
    </font>
    <font>
      <b/>
      <sz val="24.0"/>
      <color theme="1"/>
      <name val="Verdana"/>
      <scheme val="minor"/>
    </font>
    <font>
      <color theme="1"/>
      <name val="Verdana"/>
      <scheme val="minor"/>
    </font>
    <font>
      <b/>
      <sz val="14.0"/>
      <color rgb="FFFF0000"/>
      <name val="Verdana"/>
      <scheme val="minor"/>
    </font>
    <font>
      <b/>
      <sz val="12.0"/>
      <color theme="1"/>
      <name val="Verdana"/>
      <scheme val="minor"/>
    </font>
    <font>
      <b/>
      <color theme="1"/>
      <name val="Verdana"/>
      <scheme val="minor"/>
    </font>
    <font>
      <b/>
      <sz val="11.0"/>
      <color rgb="FF000000"/>
      <name val="Calibri"/>
    </font>
    <font>
      <b/>
      <color rgb="FF000000"/>
      <name val="Verdana"/>
    </font>
    <font>
      <b/>
      <color rgb="FF434343"/>
      <name val="Verdana"/>
    </font>
    <font/>
    <font>
      <b/>
      <sz val="18.0"/>
      <color theme="1"/>
      <name val="Verdana"/>
      <scheme val="minor"/>
    </font>
    <font>
      <b/>
      <sz val="9.0"/>
      <color theme="1"/>
      <name val="Verdana"/>
      <scheme val="minor"/>
    </font>
    <font>
      <color rgb="FF005975"/>
      <name val="Verdana"/>
    </font>
  </fonts>
  <fills count="8">
    <fill>
      <patternFill patternType="none"/>
    </fill>
    <fill>
      <patternFill patternType="lightGray"/>
    </fill>
    <fill>
      <patternFill patternType="solid">
        <fgColor rgb="FFFFFF00"/>
        <bgColor rgb="FFFFFF00"/>
      </patternFill>
    </fill>
    <fill>
      <patternFill patternType="solid">
        <fgColor rgb="FFCCCCCC"/>
        <bgColor rgb="FFCCCCCC"/>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00FF00"/>
        <bgColor rgb="FF00FF00"/>
      </patternFill>
    </fill>
  </fills>
  <borders count="28">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thin">
        <color rgb="FF000000"/>
      </top>
    </border>
    <border>
      <top style="thin">
        <color rgb="FF000000"/>
      </top>
    </border>
    <border>
      <right style="thin">
        <color rgb="FF000000"/>
      </right>
      <top style="thin">
        <color rgb="FF000000"/>
      </top>
    </border>
    <border>
      <right style="thin">
        <color rgb="FF000000"/>
      </right>
    </border>
    <border>
      <left style="medium">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4" numFmtId="0" xfId="0" applyAlignment="1" applyFont="1">
      <alignment readingOrder="0"/>
    </xf>
    <xf borderId="0" fillId="0" fontId="2" numFmtId="0" xfId="0" applyAlignment="1" applyFont="1">
      <alignment readingOrder="0" shrinkToFit="0" wrapText="1"/>
    </xf>
    <xf borderId="0" fillId="0" fontId="5" numFmtId="0" xfId="0" applyAlignment="1" applyFont="1">
      <alignment readingOrder="0"/>
    </xf>
    <xf borderId="0" fillId="0" fontId="5" numFmtId="0" xfId="0" applyAlignment="1" applyFont="1">
      <alignment horizontal="left" readingOrder="0" vertical="center"/>
    </xf>
    <xf borderId="0" fillId="2" fontId="2" numFmtId="0" xfId="0" applyAlignment="1" applyFill="1" applyFont="1">
      <alignment readingOrder="0" shrinkToFit="0" vertical="center" wrapText="1"/>
    </xf>
    <xf borderId="0" fillId="0" fontId="2" numFmtId="0" xfId="0" applyAlignment="1" applyFont="1">
      <alignment readingOrder="0" shrinkToFit="0" vertical="center" wrapText="1"/>
    </xf>
    <xf borderId="0" fillId="2" fontId="2" numFmtId="9" xfId="0" applyAlignment="1" applyFont="1" applyNumberFormat="1">
      <alignment readingOrder="0"/>
    </xf>
    <xf borderId="0" fillId="2" fontId="2" numFmtId="0" xfId="0" applyAlignment="1" applyFont="1">
      <alignment readingOrder="0"/>
    </xf>
    <xf borderId="0" fillId="0" fontId="2" numFmtId="0" xfId="0" applyFont="1"/>
    <xf borderId="0" fillId="0" fontId="6" numFmtId="0" xfId="0" applyAlignment="1" applyFont="1">
      <alignment horizontal="center" readingOrder="0" shrinkToFit="0" textRotation="90" vertical="center" wrapText="0"/>
    </xf>
    <xf borderId="0" fillId="0" fontId="7" numFmtId="0" xfId="0" applyAlignment="1" applyFont="1">
      <alignment horizontal="center" readingOrder="0"/>
    </xf>
    <xf borderId="1" fillId="0" fontId="6" numFmtId="0" xfId="0" applyAlignment="1" applyBorder="1" applyFont="1">
      <alignment horizontal="center" readingOrder="0" shrinkToFit="0" textRotation="90" vertical="center" wrapText="0"/>
    </xf>
    <xf borderId="1" fillId="0" fontId="7" numFmtId="0" xfId="0" applyAlignment="1" applyBorder="1" applyFont="1">
      <alignment horizontal="center" readingOrder="0" vertical="center"/>
    </xf>
    <xf borderId="2" fillId="0" fontId="8" numFmtId="0" xfId="0" applyAlignment="1" applyBorder="1" applyFont="1">
      <alignment horizontal="center" readingOrder="0" shrinkToFit="0" vertical="center" wrapText="1"/>
    </xf>
    <xf borderId="2" fillId="0" fontId="8" numFmtId="9" xfId="0" applyAlignment="1" applyBorder="1" applyFont="1" applyNumberFormat="1">
      <alignment horizontal="center" readingOrder="0" shrinkToFit="0" vertical="center" wrapText="1"/>
    </xf>
    <xf borderId="2" fillId="0" fontId="8" numFmtId="4" xfId="0" applyAlignment="1" applyBorder="1" applyFont="1" applyNumberFormat="1">
      <alignment horizontal="center" readingOrder="0" shrinkToFit="0" vertical="center" wrapText="1"/>
    </xf>
    <xf borderId="1" fillId="0" fontId="8" numFmtId="10" xfId="0" applyAlignment="1" applyBorder="1" applyFont="1" applyNumberFormat="1">
      <alignment horizontal="center" readingOrder="0" shrinkToFit="0" vertical="center" wrapText="1"/>
    </xf>
    <xf borderId="3" fillId="0" fontId="9" numFmtId="0" xfId="0" applyBorder="1" applyFont="1"/>
    <xf borderId="4" fillId="0" fontId="9" numFmtId="0" xfId="0" applyBorder="1" applyFont="1"/>
    <xf borderId="5" fillId="0" fontId="9" numFmtId="0" xfId="0" applyBorder="1" applyFont="1"/>
    <xf borderId="6" fillId="0" fontId="9" numFmtId="0" xfId="0" applyBorder="1" applyFont="1"/>
    <xf borderId="2" fillId="0" fontId="8" numFmtId="0" xfId="0" applyAlignment="1" applyBorder="1" applyFont="1">
      <alignment horizontal="center" readingOrder="0" shrinkToFit="0" wrapText="1"/>
    </xf>
    <xf borderId="1" fillId="0" fontId="8" numFmtId="10" xfId="0" applyAlignment="1" applyBorder="1" applyFont="1" applyNumberFormat="1">
      <alignment horizontal="center" readingOrder="0" shrinkToFit="0" wrapText="1"/>
    </xf>
    <xf borderId="7" fillId="3" fontId="10" numFmtId="0" xfId="0" applyBorder="1" applyFill="1" applyFont="1"/>
    <xf borderId="8" fillId="0" fontId="9" numFmtId="0" xfId="0" applyBorder="1" applyFont="1"/>
    <xf borderId="8" fillId="3" fontId="11" numFmtId="0" xfId="0" applyAlignment="1" applyBorder="1" applyFont="1">
      <alignment readingOrder="0" shrinkToFit="0" wrapText="1"/>
    </xf>
    <xf borderId="9" fillId="2" fontId="11" numFmtId="0" xfId="0" applyAlignment="1" applyBorder="1" applyFont="1">
      <alignment readingOrder="0" shrinkToFit="0" wrapText="1"/>
    </xf>
    <xf borderId="10" fillId="0" fontId="9" numFmtId="0" xfId="0" applyBorder="1" applyFont="1"/>
    <xf borderId="11" fillId="0" fontId="9" numFmtId="0" xfId="0" applyBorder="1" applyFont="1"/>
    <xf borderId="10" fillId="0" fontId="5" numFmtId="0" xfId="0" applyAlignment="1" applyBorder="1" applyFont="1">
      <alignment readingOrder="0" vertical="center"/>
    </xf>
    <xf borderId="12" fillId="2" fontId="2" numFmtId="0" xfId="0" applyAlignment="1" applyBorder="1" applyFont="1">
      <alignment readingOrder="0" shrinkToFit="0" vertical="top" wrapText="1"/>
    </xf>
    <xf borderId="13" fillId="0" fontId="9" numFmtId="0" xfId="0" applyBorder="1" applyFont="1"/>
    <xf borderId="14" fillId="0" fontId="9" numFmtId="0" xfId="0" applyBorder="1" applyFont="1"/>
    <xf borderId="2" fillId="2" fontId="2" numFmtId="0" xfId="0" applyAlignment="1" applyBorder="1" applyFont="1">
      <alignment readingOrder="0" shrinkToFit="0" vertical="top" wrapText="1"/>
    </xf>
    <xf borderId="15" fillId="0" fontId="9" numFmtId="0" xfId="0" applyBorder="1" applyFont="1"/>
    <xf borderId="16" fillId="0" fontId="9" numFmtId="0" xfId="0" applyBorder="1" applyFont="1"/>
    <xf borderId="17" fillId="0" fontId="9" numFmtId="0" xfId="0" applyBorder="1" applyFont="1"/>
    <xf borderId="18" fillId="0" fontId="9" numFmtId="0" xfId="0" applyBorder="1" applyFont="1"/>
    <xf borderId="10" fillId="0" fontId="2" numFmtId="0" xfId="0" applyBorder="1" applyFont="1"/>
    <xf borderId="19" fillId="4" fontId="5" numFmtId="0" xfId="0" applyAlignment="1" applyBorder="1" applyFill="1" applyFont="1">
      <alignment readingOrder="0" vertical="center"/>
    </xf>
    <xf borderId="19" fillId="5" fontId="2" numFmtId="164" xfId="0" applyAlignment="1" applyBorder="1" applyFill="1" applyFont="1" applyNumberFormat="1">
      <alignment readingOrder="0" vertical="center"/>
    </xf>
    <xf borderId="7" fillId="2" fontId="2" numFmtId="0" xfId="0" applyAlignment="1" applyBorder="1" applyFont="1">
      <alignment readingOrder="0" shrinkToFit="0" vertical="center" wrapText="1"/>
    </xf>
    <xf borderId="9" fillId="0" fontId="9" numFmtId="0" xfId="0" applyBorder="1" applyFont="1"/>
    <xf borderId="11" fillId="0" fontId="2" numFmtId="0" xfId="0" applyBorder="1" applyFont="1"/>
    <xf borderId="20" fillId="6" fontId="9" numFmtId="0" xfId="0" applyBorder="1" applyFill="1" applyFont="1"/>
    <xf borderId="10" fillId="6" fontId="9" numFmtId="0" xfId="0" applyBorder="1" applyFont="1"/>
    <xf borderId="21" fillId="5" fontId="9" numFmtId="0" xfId="0" applyBorder="1" applyFont="1"/>
    <xf borderId="22" fillId="5" fontId="9" numFmtId="0" xfId="0" applyBorder="1" applyFont="1"/>
    <xf borderId="23" fillId="0" fontId="9" numFmtId="0" xfId="0" applyBorder="1" applyFont="1"/>
    <xf borderId="10" fillId="4" fontId="5" numFmtId="0" xfId="0" applyAlignment="1" applyBorder="1" applyFont="1">
      <alignment readingOrder="0"/>
    </xf>
    <xf borderId="24" fillId="2" fontId="2" numFmtId="0" xfId="0" applyAlignment="1" applyBorder="1" applyFont="1">
      <alignment readingOrder="0"/>
    </xf>
    <xf borderId="24" fillId="5" fontId="5" numFmtId="0" xfId="0" applyBorder="1" applyFont="1"/>
    <xf borderId="24" fillId="5" fontId="5" numFmtId="0" xfId="0" applyAlignment="1" applyBorder="1" applyFont="1">
      <alignment readingOrder="0"/>
    </xf>
    <xf borderId="0" fillId="0" fontId="2" numFmtId="4" xfId="0" applyFont="1" applyNumberFormat="1"/>
    <xf borderId="24" fillId="4" fontId="5" numFmtId="0" xfId="0" applyAlignment="1" applyBorder="1" applyFont="1">
      <alignment readingOrder="0"/>
    </xf>
    <xf borderId="24" fillId="2" fontId="2" numFmtId="164" xfId="0" applyAlignment="1" applyBorder="1" applyFont="1" applyNumberFormat="1">
      <alignment readingOrder="0"/>
    </xf>
    <xf borderId="0" fillId="0" fontId="2" numFmtId="164" xfId="0" applyFont="1" applyNumberFormat="1"/>
    <xf borderId="24" fillId="2" fontId="2" numFmtId="9" xfId="0" applyAlignment="1" applyBorder="1" applyFont="1" applyNumberFormat="1">
      <alignment readingOrder="0"/>
    </xf>
    <xf borderId="22" fillId="0" fontId="5" numFmtId="0" xfId="0" applyBorder="1" applyFont="1"/>
    <xf borderId="25" fillId="0" fontId="9" numFmtId="0" xfId="0" applyBorder="1" applyFont="1"/>
    <xf borderId="25" fillId="0" fontId="2" numFmtId="10" xfId="0" applyBorder="1" applyFont="1" applyNumberFormat="1"/>
    <xf borderId="25" fillId="0" fontId="5" numFmtId="0" xfId="0" applyAlignment="1" applyBorder="1" applyFont="1">
      <alignment readingOrder="0"/>
    </xf>
    <xf borderId="23" fillId="0" fontId="2" numFmtId="10" xfId="0" applyAlignment="1" applyBorder="1" applyFont="1" applyNumberFormat="1">
      <alignment readingOrder="0"/>
    </xf>
    <xf borderId="7" fillId="3" fontId="10" numFmtId="0" xfId="0" applyAlignment="1" applyBorder="1" applyFont="1">
      <alignment readingOrder="0"/>
    </xf>
    <xf borderId="10" fillId="0" fontId="2" numFmtId="0" xfId="0" applyAlignment="1" applyBorder="1" applyFont="1">
      <alignment readingOrder="0" vertical="center"/>
    </xf>
    <xf borderId="24" fillId="2" fontId="2" numFmtId="0" xfId="0" applyBorder="1" applyFont="1"/>
    <xf borderId="10" fillId="0" fontId="5" numFmtId="0" xfId="0" applyBorder="1" applyFont="1"/>
    <xf borderId="26" fillId="0" fontId="2" numFmtId="0" xfId="0" applyAlignment="1" applyBorder="1" applyFont="1">
      <alignment readingOrder="0"/>
    </xf>
    <xf borderId="26" fillId="5" fontId="12" numFmtId="0" xfId="0" applyAlignment="1" applyBorder="1" applyFont="1">
      <alignment horizontal="left" readingOrder="0"/>
    </xf>
    <xf borderId="27" fillId="7" fontId="5" numFmtId="165" xfId="0" applyBorder="1" applyFill="1" applyFont="1" applyNumberFormat="1"/>
    <xf borderId="26" fillId="2" fontId="2" numFmtId="0" xfId="0" applyAlignment="1" applyBorder="1" applyFont="1">
      <alignment readingOrder="0"/>
    </xf>
    <xf borderId="26" fillId="0" fontId="2" numFmtId="0" xfId="0" applyBorder="1" applyFont="1"/>
    <xf borderId="26" fillId="0" fontId="2" numFmtId="166" xfId="0" applyBorder="1" applyFont="1" applyNumberFormat="1"/>
    <xf borderId="0" fillId="0" fontId="5" numFmtId="2" xfId="0" applyAlignment="1" applyFont="1" applyNumberFormat="1">
      <alignment readingOrder="0"/>
    </xf>
    <xf borderId="0" fillId="0" fontId="5" numFmtId="0" xfId="0" applyAlignment="1" applyFont="1">
      <alignment horizontal="center" readingOrder="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'1. Diversity &amp; Inclusivity'!$B$18:$B$21</c:f>
            </c:strRef>
          </c:cat>
          <c:val>
            <c:numRef>
              <c:f>'1. Diversity &amp; Inclusivity'!$D$18:$D$21</c:f>
              <c:numCache/>
            </c:numRef>
          </c:val>
          <c:smooth val="0"/>
        </c:ser>
        <c:axId val="236799550"/>
        <c:axId val="1004232371"/>
      </c:lineChart>
      <c:catAx>
        <c:axId val="236799550"/>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1004232371"/>
      </c:catAx>
      <c:valAx>
        <c:axId val="10042323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236799550"/>
      </c:valAx>
    </c:plotArea>
    <c:legend>
      <c:legendPos val="r"/>
      <c:overlay val="0"/>
      <c:txPr>
        <a:bodyPr/>
        <a:lstStyle/>
        <a:p>
          <a:pPr lvl="0">
            <a:defRPr b="0">
              <a:solidFill>
                <a:srgbClr val="1A6A83"/>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'2.  Knowledge &amp; Talent'!$B$18:$B$21</c:f>
            </c:strRef>
          </c:cat>
          <c:val>
            <c:numRef>
              <c:f>'2.  Knowledge &amp; Talent'!$D$18:$D$21</c:f>
              <c:numCache/>
            </c:numRef>
          </c:val>
          <c:smooth val="0"/>
        </c:ser>
        <c:axId val="199297308"/>
        <c:axId val="186651901"/>
      </c:lineChart>
      <c:catAx>
        <c:axId val="199297308"/>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186651901"/>
      </c:catAx>
      <c:valAx>
        <c:axId val="1866519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199297308"/>
      </c:valAx>
    </c:plotArea>
    <c:legend>
      <c:legendPos val="r"/>
      <c:overlay val="0"/>
      <c:txPr>
        <a:bodyPr/>
        <a:lstStyle/>
        <a:p>
          <a:pPr lvl="0">
            <a:defRPr b="0">
              <a:solidFill>
                <a:srgbClr val="1A6A83"/>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'3. Startup Support'!$B$18:$B$21</c:f>
            </c:strRef>
          </c:cat>
          <c:val>
            <c:numRef>
              <c:f>'3. Startup Support'!$D$18:$D$21</c:f>
              <c:numCache/>
            </c:numRef>
          </c:val>
          <c:smooth val="0"/>
        </c:ser>
        <c:axId val="1440345333"/>
        <c:axId val="1079414869"/>
      </c:lineChart>
      <c:catAx>
        <c:axId val="1440345333"/>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1079414869"/>
      </c:catAx>
      <c:valAx>
        <c:axId val="10794148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1440345333"/>
      </c:valAx>
    </c:plotArea>
    <c:legend>
      <c:legendPos val="r"/>
      <c:overlay val="0"/>
      <c:txPr>
        <a:bodyPr/>
        <a:lstStyle/>
        <a:p>
          <a:pPr lvl="0">
            <a:defRPr b="0">
              <a:solidFill>
                <a:srgbClr val="1A6A83"/>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'4. Specialization &amp; Diversifica'!$B$18:$B$21</c:f>
            </c:strRef>
          </c:cat>
          <c:val>
            <c:numRef>
              <c:f>'4. Specialization &amp; Diversifica'!$D$18:$D$21</c:f>
              <c:numCache/>
            </c:numRef>
          </c:val>
          <c:smooth val="0"/>
        </c:ser>
        <c:axId val="1915562627"/>
        <c:axId val="166084526"/>
      </c:lineChart>
      <c:catAx>
        <c:axId val="1915562627"/>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166084526"/>
      </c:catAx>
      <c:valAx>
        <c:axId val="1660845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1915562627"/>
      </c:valAx>
    </c:plotArea>
    <c:legend>
      <c:legendPos val="r"/>
      <c:overlay val="0"/>
      <c:txPr>
        <a:bodyPr/>
        <a:lstStyle/>
        <a:p>
          <a:pPr lvl="0">
            <a:defRPr b="0">
              <a:solidFill>
                <a:srgbClr val="1A6A83"/>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'5. Network Density'!$B$18:$B$21</c:f>
            </c:strRef>
          </c:cat>
          <c:val>
            <c:numRef>
              <c:f>'5. Network Density'!$D$18:$D$21</c:f>
              <c:numCache/>
            </c:numRef>
          </c:val>
          <c:smooth val="0"/>
        </c:ser>
        <c:axId val="760896642"/>
        <c:axId val="542864934"/>
      </c:lineChart>
      <c:catAx>
        <c:axId val="760896642"/>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542864934"/>
      </c:catAx>
      <c:valAx>
        <c:axId val="5428649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760896642"/>
      </c:valAx>
    </c:plotArea>
    <c:legend>
      <c:legendPos val="r"/>
      <c:overlay val="0"/>
      <c:txPr>
        <a:bodyPr/>
        <a:lstStyle/>
        <a:p>
          <a:pPr lvl="0">
            <a:defRPr b="0">
              <a:solidFill>
                <a:srgbClr val="1A6A83"/>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'6. Innovation Culture'!$B$18:$B$21</c:f>
            </c:strRef>
          </c:cat>
          <c:val>
            <c:numRef>
              <c:f>'6. Innovation Culture'!$D$18:$D$21</c:f>
              <c:numCache/>
            </c:numRef>
          </c:val>
          <c:smooth val="0"/>
        </c:ser>
        <c:axId val="1176919338"/>
        <c:axId val="704660805"/>
      </c:lineChart>
      <c:catAx>
        <c:axId val="1176919338"/>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704660805"/>
      </c:catAx>
      <c:valAx>
        <c:axId val="7046608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1176919338"/>
      </c:valAx>
    </c:plotArea>
    <c:legend>
      <c:legendPos val="r"/>
      <c:overlay val="0"/>
      <c:txPr>
        <a:bodyPr/>
        <a:lstStyle/>
        <a:p>
          <a:pPr lvl="0">
            <a:defRPr b="0">
              <a:solidFill>
                <a:srgbClr val="1A6A83"/>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'7. Policies'!$B$18:$B$21</c:f>
            </c:strRef>
          </c:cat>
          <c:val>
            <c:numRef>
              <c:f>'7. Policies'!$D$18:$D$21</c:f>
              <c:numCache/>
            </c:numRef>
          </c:val>
          <c:smooth val="0"/>
        </c:ser>
        <c:axId val="371754417"/>
        <c:axId val="1378518586"/>
      </c:lineChart>
      <c:catAx>
        <c:axId val="371754417"/>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1378518586"/>
      </c:catAx>
      <c:valAx>
        <c:axId val="13785185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371754417"/>
      </c:valAx>
    </c:plotArea>
    <c:legend>
      <c:legendPos val="r"/>
      <c:overlay val="0"/>
      <c:txPr>
        <a:bodyPr/>
        <a:lstStyle/>
        <a:p>
          <a:pPr lvl="0">
            <a:defRPr b="0">
              <a:solidFill>
                <a:srgbClr val="1A6A83"/>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spPr>
            <a:ln cmpd="sng">
              <a:solidFill>
                <a:srgbClr val="0078B8"/>
              </a:solidFill>
            </a:ln>
          </c:spPr>
          <c:marker>
            <c:symbol val="none"/>
          </c:marker>
          <c:cat>
            <c:strRef>
              <c:f>'8. International Connectivity'!$B$18:$B$21</c:f>
            </c:strRef>
          </c:cat>
          <c:val>
            <c:numRef>
              <c:f>'8. International Connectivity'!$D$18:$D$21</c:f>
              <c:numCache/>
            </c:numRef>
          </c:val>
          <c:smooth val="0"/>
        </c:ser>
        <c:axId val="408534923"/>
        <c:axId val="475926958"/>
      </c:lineChart>
      <c:catAx>
        <c:axId val="408534923"/>
        <c:scaling>
          <c:orientation val="minMax"/>
        </c:scaling>
        <c:delete val="0"/>
        <c:axPos val="b"/>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spPr/>
        <c:txPr>
          <a:bodyPr/>
          <a:lstStyle/>
          <a:p>
            <a:pPr lvl="0">
              <a:defRPr b="0">
                <a:solidFill>
                  <a:srgbClr val="005975"/>
                </a:solidFill>
                <a:latin typeface="+mn-lt"/>
              </a:defRPr>
            </a:pPr>
          </a:p>
        </c:txPr>
        <c:crossAx val="475926958"/>
      </c:catAx>
      <c:valAx>
        <c:axId val="4759269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5975"/>
                    </a:solidFill>
                    <a:latin typeface="+mn-lt"/>
                  </a:defRPr>
                </a:pPr>
                <a:r>
                  <a:rPr b="0">
                    <a:solidFill>
                      <a:srgbClr val="005975"/>
                    </a:solidFill>
                    <a:latin typeface="+mn-lt"/>
                  </a:rPr>
                  <a:t/>
                </a:r>
              </a:p>
            </c:rich>
          </c:tx>
          <c:overlay val="0"/>
        </c:title>
        <c:numFmt formatCode="General" sourceLinked="1"/>
        <c:majorTickMark val="none"/>
        <c:minorTickMark val="none"/>
        <c:tickLblPos val="nextTo"/>
        <c:spPr>
          <a:ln/>
        </c:spPr>
        <c:txPr>
          <a:bodyPr/>
          <a:lstStyle/>
          <a:p>
            <a:pPr lvl="0">
              <a:defRPr b="0">
                <a:solidFill>
                  <a:srgbClr val="005975"/>
                </a:solidFill>
                <a:latin typeface="+mn-lt"/>
              </a:defRPr>
            </a:pPr>
          </a:p>
        </c:txPr>
        <c:crossAx val="408534923"/>
      </c:valAx>
    </c:plotArea>
    <c:legend>
      <c:legendPos val="r"/>
      <c:overlay val="0"/>
      <c:txPr>
        <a:bodyPr/>
        <a:lstStyle/>
        <a:p>
          <a:pPr lvl="0">
            <a:defRPr b="0">
              <a:solidFill>
                <a:srgbClr val="1A6A83"/>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180975</xdr:rowOff>
    </xdr:from>
    <xdr:ext cx="3838575" cy="18764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180975</xdr:rowOff>
    </xdr:from>
    <xdr:ext cx="3838575" cy="187642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190500</xdr:rowOff>
    </xdr:from>
    <xdr:ext cx="3838575" cy="187642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171450</xdr:rowOff>
    </xdr:from>
    <xdr:ext cx="3838575" cy="1876425"/>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190500</xdr:rowOff>
    </xdr:from>
    <xdr:ext cx="3838575" cy="187642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171450</xdr:rowOff>
    </xdr:from>
    <xdr:ext cx="3838575" cy="1876425"/>
    <xdr:graphicFrame>
      <xdr:nvGraphicFramePr>
        <xdr:cNvPr id="6" name="Chart 6"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171450</xdr:rowOff>
    </xdr:from>
    <xdr:ext cx="3838575" cy="1876425"/>
    <xdr:graphicFrame>
      <xdr:nvGraphicFramePr>
        <xdr:cNvPr id="7"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942975</xdr:colOff>
      <xdr:row>11</xdr:row>
      <xdr:rowOff>190500</xdr:rowOff>
    </xdr:from>
    <xdr:ext cx="3838575" cy="1876425"/>
    <xdr:graphicFrame>
      <xdr:nvGraphicFramePr>
        <xdr:cNvPr id="8" name="Chart 8"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5975"/>
      </a:dk1>
      <a:lt1>
        <a:srgbClr val="F5FCFF"/>
      </a:lt1>
      <a:dk2>
        <a:srgbClr val="005975"/>
      </a:dk2>
      <a:lt2>
        <a:srgbClr val="F5FCFF"/>
      </a:lt2>
      <a:accent1>
        <a:srgbClr val="0078B8"/>
      </a:accent1>
      <a:accent2>
        <a:srgbClr val="0091DE"/>
      </a:accent2>
      <a:accent3>
        <a:srgbClr val="00A3FA"/>
      </a:accent3>
      <a:accent4>
        <a:srgbClr val="42BDFF"/>
      </a:accent4>
      <a:accent5>
        <a:srgbClr val="6ECCFF"/>
      </a:accent5>
      <a:accent6>
        <a:srgbClr val="8FE1FF"/>
      </a:accent6>
      <a:hlink>
        <a:srgbClr val="0091DE"/>
      </a:hlink>
      <a:folHlink>
        <a:srgbClr val="0091DE"/>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sheetData>
    <row r="1" ht="54.75" customHeight="1">
      <c r="A1" s="1" t="s">
        <v>0</v>
      </c>
    </row>
    <row r="3">
      <c r="A3" s="2" t="s">
        <v>1</v>
      </c>
    </row>
    <row r="5">
      <c r="A5" s="3" t="s">
        <v>2</v>
      </c>
    </row>
    <row r="7">
      <c r="A7" s="4" t="s">
        <v>3</v>
      </c>
    </row>
    <row r="9">
      <c r="A9" s="5" t="s">
        <v>4</v>
      </c>
    </row>
    <row r="11">
      <c r="A11" s="6" t="s">
        <v>5</v>
      </c>
      <c r="D11" s="6" t="s">
        <v>6</v>
      </c>
    </row>
    <row r="12" ht="37.5" customHeight="1">
      <c r="A12" s="7" t="s">
        <v>7</v>
      </c>
      <c r="D12" s="8" t="s">
        <v>8</v>
      </c>
    </row>
    <row r="13" ht="37.5" customHeight="1">
      <c r="A13" s="7" t="s">
        <v>9</v>
      </c>
      <c r="D13" s="8" t="s">
        <v>10</v>
      </c>
    </row>
    <row r="14" ht="37.5" customHeight="1">
      <c r="A14" s="7" t="s">
        <v>11</v>
      </c>
      <c r="D14" s="8" t="s">
        <v>12</v>
      </c>
    </row>
    <row r="15" ht="37.5" customHeight="1">
      <c r="A15" s="7" t="s">
        <v>13</v>
      </c>
      <c r="D15" s="8" t="s">
        <v>14</v>
      </c>
    </row>
    <row r="16" ht="37.5" customHeight="1">
      <c r="A16" s="7" t="s">
        <v>15</v>
      </c>
      <c r="D16" s="8" t="s">
        <v>16</v>
      </c>
    </row>
    <row r="17" ht="37.5" customHeight="1">
      <c r="A17" s="7" t="s">
        <v>17</v>
      </c>
      <c r="D17" s="8" t="s">
        <v>18</v>
      </c>
    </row>
    <row r="18" ht="37.5" customHeight="1">
      <c r="A18" s="7" t="s">
        <v>19</v>
      </c>
      <c r="D18" s="8" t="s">
        <v>20</v>
      </c>
    </row>
    <row r="19" ht="37.5" customHeight="1">
      <c r="A19" s="7" t="s">
        <v>21</v>
      </c>
      <c r="D19" s="8" t="s">
        <v>22</v>
      </c>
    </row>
    <row r="22">
      <c r="A22" s="4" t="s">
        <v>23</v>
      </c>
    </row>
    <row r="24">
      <c r="A24" s="5" t="s">
        <v>24</v>
      </c>
    </row>
    <row r="26">
      <c r="A26" s="6" t="s">
        <v>5</v>
      </c>
      <c r="D26" s="6" t="s">
        <v>25</v>
      </c>
      <c r="G26" s="6" t="s">
        <v>26</v>
      </c>
    </row>
    <row r="27" ht="37.5" customHeight="1">
      <c r="A27" s="7" t="s">
        <v>7</v>
      </c>
      <c r="D27" s="9" t="str">
        <f t="shared" ref="D27:D34" si="1">D12</f>
        <v>Share of Female Founders</v>
      </c>
      <c r="G27" s="10">
        <v>0.0</v>
      </c>
    </row>
    <row r="28" ht="37.5" customHeight="1">
      <c r="A28" s="7" t="s">
        <v>9</v>
      </c>
      <c r="D28" s="9" t="str">
        <f t="shared" si="1"/>
        <v>Number of full-stack developers per capita</v>
      </c>
      <c r="G28" s="10">
        <v>0.0</v>
      </c>
    </row>
    <row r="29" ht="37.5" customHeight="1">
      <c r="A29" s="7" t="s">
        <v>11</v>
      </c>
      <c r="D29" s="9" t="str">
        <f t="shared" si="1"/>
        <v>Number of startups per capita</v>
      </c>
      <c r="G29" s="10">
        <v>0.0</v>
      </c>
    </row>
    <row r="30" ht="37.5" customHeight="1">
      <c r="A30" s="7" t="s">
        <v>13</v>
      </c>
      <c r="D30" s="9" t="str">
        <f t="shared" si="1"/>
        <v>Share of funding of startups in your most important sectors per year</v>
      </c>
      <c r="G30" s="10">
        <v>0.0</v>
      </c>
    </row>
    <row r="31" ht="37.5" customHeight="1">
      <c r="A31" s="7" t="s">
        <v>15</v>
      </c>
      <c r="D31" s="9" t="str">
        <f t="shared" si="1"/>
        <v>Number of regular meetups per capita</v>
      </c>
      <c r="G31" s="10">
        <v>0.0</v>
      </c>
    </row>
    <row r="32" ht="37.5" customHeight="1">
      <c r="A32" s="7" t="s">
        <v>17</v>
      </c>
      <c r="D32" s="9" t="str">
        <f t="shared" si="1"/>
        <v>Sum of foreign investments per capita</v>
      </c>
      <c r="G32" s="10">
        <v>0.0</v>
      </c>
    </row>
    <row r="33" ht="37.5" customHeight="1">
      <c r="A33" s="7" t="s">
        <v>19</v>
      </c>
      <c r="D33" s="9" t="str">
        <f t="shared" si="1"/>
        <v>Ratings for Ease of Doing Business (World Bank)</v>
      </c>
      <c r="G33" s="10">
        <v>0.0</v>
      </c>
    </row>
    <row r="34" ht="37.5" customHeight="1">
      <c r="A34" s="7" t="s">
        <v>21</v>
      </c>
      <c r="D34" s="9" t="str">
        <f t="shared" si="1"/>
        <v>Number of international top startups with offices in the ecosystem</v>
      </c>
      <c r="G34" s="10">
        <v>0.0</v>
      </c>
    </row>
    <row r="37">
      <c r="A37" s="4" t="s">
        <v>27</v>
      </c>
    </row>
    <row r="39">
      <c r="A39" s="5" t="s">
        <v>28</v>
      </c>
    </row>
    <row r="41">
      <c r="A41" s="6" t="s">
        <v>29</v>
      </c>
      <c r="C41" s="2" t="s">
        <v>30</v>
      </c>
      <c r="D41" s="11" t="b">
        <v>0</v>
      </c>
    </row>
    <row r="42">
      <c r="C42" s="2" t="s">
        <v>31</v>
      </c>
      <c r="D42" s="11" t="b">
        <v>0</v>
      </c>
    </row>
    <row r="43">
      <c r="C43" s="2" t="s">
        <v>32</v>
      </c>
      <c r="D43" s="11" t="b">
        <v>0</v>
      </c>
    </row>
    <row r="46">
      <c r="A46" s="4" t="s">
        <v>33</v>
      </c>
    </row>
    <row r="48">
      <c r="A48" s="5" t="s">
        <v>34</v>
      </c>
    </row>
    <row r="51">
      <c r="A51" s="4" t="s">
        <v>35</v>
      </c>
    </row>
    <row r="53">
      <c r="A53" s="5" t="s">
        <v>36</v>
      </c>
    </row>
    <row r="239">
      <c r="A239" s="12" t="str">
        <f>IMAGE(GOOGLEANALYTICS("UA-100558681-2","Ecosystem Health Check","Instructions"))</f>
        <v>Loading...</v>
      </c>
    </row>
  </sheetData>
  <mergeCells count="47">
    <mergeCell ref="A7:G7"/>
    <mergeCell ref="A9:G9"/>
    <mergeCell ref="A11:C11"/>
    <mergeCell ref="D11:E11"/>
    <mergeCell ref="A12:C12"/>
    <mergeCell ref="D12:F12"/>
    <mergeCell ref="D13:F13"/>
    <mergeCell ref="A13:C13"/>
    <mergeCell ref="A14:C14"/>
    <mergeCell ref="D14:F14"/>
    <mergeCell ref="A15:C15"/>
    <mergeCell ref="D15:F15"/>
    <mergeCell ref="A16:C16"/>
    <mergeCell ref="D16:F16"/>
    <mergeCell ref="A17:C17"/>
    <mergeCell ref="D17:F17"/>
    <mergeCell ref="A18:C18"/>
    <mergeCell ref="D18:F18"/>
    <mergeCell ref="A19:C19"/>
    <mergeCell ref="D19:F19"/>
    <mergeCell ref="A22:G22"/>
    <mergeCell ref="A24:G24"/>
    <mergeCell ref="A26:C26"/>
    <mergeCell ref="D26:E26"/>
    <mergeCell ref="A27:C27"/>
    <mergeCell ref="D27:F27"/>
    <mergeCell ref="A28:C28"/>
    <mergeCell ref="D28:F28"/>
    <mergeCell ref="A32:C32"/>
    <mergeCell ref="A33:C33"/>
    <mergeCell ref="A34:C34"/>
    <mergeCell ref="A29:C29"/>
    <mergeCell ref="D29:F29"/>
    <mergeCell ref="A30:C30"/>
    <mergeCell ref="D30:F30"/>
    <mergeCell ref="A31:C31"/>
    <mergeCell ref="D31:F31"/>
    <mergeCell ref="D32:F32"/>
    <mergeCell ref="A51:G51"/>
    <mergeCell ref="A53:G53"/>
    <mergeCell ref="D33:F33"/>
    <mergeCell ref="D34:F34"/>
    <mergeCell ref="A37:G37"/>
    <mergeCell ref="A39:G39"/>
    <mergeCell ref="A41:B41"/>
    <mergeCell ref="A46:G46"/>
    <mergeCell ref="A48:G48"/>
  </mergeCells>
  <dataValidations>
    <dataValidation type="list" allowBlank="1" sqref="D14">
      <formula1>'X. List of Proxies'!$C$2:$C$10</formula1>
    </dataValidation>
    <dataValidation type="list" allowBlank="1" sqref="D17">
      <formula1>'X. List of Proxies'!$F$2:$F$11</formula1>
    </dataValidation>
    <dataValidation type="list" allowBlank="1" sqref="D13">
      <formula1>'X. List of Proxies'!$B$2:$B$10</formula1>
    </dataValidation>
    <dataValidation type="list" allowBlank="1" sqref="D18">
      <formula1>'X. List of Proxies'!$G$2:$G$10</formula1>
    </dataValidation>
    <dataValidation type="list" allowBlank="1" sqref="D16">
      <formula1>'X. List of Proxies'!$E$2:$E$10</formula1>
    </dataValidation>
    <dataValidation type="list" allowBlank="1" sqref="D15">
      <formula1>'X. List of Proxies'!$D$2:$D$10</formula1>
    </dataValidation>
    <dataValidation type="list" allowBlank="1" sqref="D19">
      <formula1>'X. List of Proxies'!$H$2:$H$10</formula1>
    </dataValidation>
    <dataValidation type="list" allowBlank="1" sqref="D12">
      <formula1>'X. List of Proxies'!$A$2:$A$10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3.89"/>
    <col customWidth="1" min="2" max="2" width="4.0"/>
    <col customWidth="1" min="3" max="3" width="4.67"/>
    <col customWidth="1" min="4" max="4" width="27.56"/>
    <col customWidth="1" min="5" max="5" width="22.44"/>
  </cols>
  <sheetData>
    <row r="2">
      <c r="B2" s="13"/>
      <c r="C2" s="13"/>
      <c r="D2" s="14" t="s">
        <v>5</v>
      </c>
      <c r="E2" s="14" t="s">
        <v>25</v>
      </c>
      <c r="F2" s="14" t="s">
        <v>26</v>
      </c>
      <c r="G2" s="14" t="s">
        <v>37</v>
      </c>
      <c r="H2" s="14" t="s">
        <v>38</v>
      </c>
      <c r="I2" s="14" t="s">
        <v>39</v>
      </c>
    </row>
    <row r="3">
      <c r="B3" s="15" t="s">
        <v>40</v>
      </c>
      <c r="C3" s="15" t="s">
        <v>41</v>
      </c>
      <c r="D3" s="16" t="s">
        <v>7</v>
      </c>
      <c r="E3" s="17" t="str">
        <f>Instructions!D12</f>
        <v>Share of Female Founders</v>
      </c>
      <c r="F3" s="18">
        <f>Instructions!G27</f>
        <v>0</v>
      </c>
      <c r="G3" s="19" t="str">
        <f>'1. Diversity &amp; Inclusivity'!G17</f>
        <v>#VALUE!</v>
      </c>
      <c r="H3" s="17" t="str">
        <f>'1. Diversity &amp; Inclusivity'!I2</f>
        <v>Hard Data</v>
      </c>
      <c r="I3" s="20" t="str">
        <f>'1. Diversity &amp; Inclusivity'!I23</f>
        <v>not available</v>
      </c>
    </row>
    <row r="4">
      <c r="B4" s="21"/>
      <c r="C4" s="21"/>
      <c r="D4" s="21"/>
      <c r="E4" s="22"/>
      <c r="F4" s="22"/>
      <c r="G4" s="22"/>
      <c r="H4" s="22"/>
      <c r="I4" s="21"/>
    </row>
    <row r="5">
      <c r="B5" s="21"/>
      <c r="C5" s="21"/>
      <c r="D5" s="23"/>
      <c r="E5" s="24"/>
      <c r="F5" s="24"/>
      <c r="G5" s="24"/>
      <c r="H5" s="24"/>
      <c r="I5" s="23"/>
    </row>
    <row r="6">
      <c r="B6" s="21"/>
      <c r="C6" s="21"/>
      <c r="D6" s="16" t="s">
        <v>9</v>
      </c>
      <c r="E6" s="17" t="str">
        <f>Instructions!D13</f>
        <v>Number of full-stack developers per capita</v>
      </c>
      <c r="F6" s="18">
        <f>Instructions!G28</f>
        <v>0</v>
      </c>
      <c r="G6" s="19" t="str">
        <f>'2.  Knowledge &amp; Talent'!G17</f>
        <v>#VALUE!</v>
      </c>
      <c r="H6" s="25" t="str">
        <f>'2.  Knowledge &amp; Talent'!I2</f>
        <v>Hard Data</v>
      </c>
      <c r="I6" s="26" t="str">
        <f>'2.  Knowledge &amp; Talent'!I23</f>
        <v>not available</v>
      </c>
    </row>
    <row r="7">
      <c r="B7" s="21"/>
      <c r="C7" s="21"/>
      <c r="D7" s="21"/>
      <c r="E7" s="22"/>
      <c r="F7" s="22"/>
      <c r="G7" s="22"/>
      <c r="H7" s="22"/>
      <c r="I7" s="21"/>
    </row>
    <row r="8">
      <c r="B8" s="21"/>
      <c r="C8" s="23"/>
      <c r="D8" s="23"/>
      <c r="E8" s="24"/>
      <c r="F8" s="24"/>
      <c r="G8" s="24"/>
      <c r="H8" s="24"/>
      <c r="I8" s="23"/>
    </row>
    <row r="9">
      <c r="B9" s="21"/>
      <c r="C9" s="15" t="s">
        <v>42</v>
      </c>
      <c r="D9" s="16" t="s">
        <v>11</v>
      </c>
      <c r="E9" s="17" t="str">
        <f>Instructions!D14</f>
        <v>Number of startups per capita</v>
      </c>
      <c r="F9" s="18">
        <f>Instructions!G29</f>
        <v>0</v>
      </c>
      <c r="G9" s="19" t="str">
        <f>'3. Startup Support'!G17</f>
        <v>#VALUE!</v>
      </c>
      <c r="H9" s="25" t="str">
        <f>'3. Startup Support'!I2</f>
        <v>Hard Data</v>
      </c>
      <c r="I9" s="26" t="str">
        <f>'3. Startup Support'!I23</f>
        <v>not available</v>
      </c>
    </row>
    <row r="10">
      <c r="B10" s="21"/>
      <c r="C10" s="21"/>
      <c r="D10" s="21"/>
      <c r="E10" s="22"/>
      <c r="F10" s="22"/>
      <c r="G10" s="22"/>
      <c r="H10" s="22"/>
      <c r="I10" s="21"/>
    </row>
    <row r="11">
      <c r="B11" s="21"/>
      <c r="C11" s="21"/>
      <c r="D11" s="23"/>
      <c r="E11" s="24"/>
      <c r="F11" s="24"/>
      <c r="G11" s="24"/>
      <c r="H11" s="24"/>
      <c r="I11" s="23"/>
    </row>
    <row r="12">
      <c r="B12" s="21"/>
      <c r="C12" s="21"/>
      <c r="D12" s="16" t="s">
        <v>13</v>
      </c>
      <c r="E12" s="17" t="str">
        <f>Instructions!D15</f>
        <v>Share of funding of startups in your most important sectors per year</v>
      </c>
      <c r="F12" s="18">
        <f>Instructions!G30</f>
        <v>0</v>
      </c>
      <c r="G12" s="19" t="str">
        <f>'4. Specialization &amp; Diversifica'!G17</f>
        <v>#VALUE!</v>
      </c>
      <c r="H12" s="25" t="str">
        <f>'4. Specialization &amp; Diversifica'!I2</f>
        <v>Hard Data</v>
      </c>
      <c r="I12" s="26" t="str">
        <f>'4. Specialization &amp; Diversifica'!I23</f>
        <v>not available</v>
      </c>
    </row>
    <row r="13">
      <c r="B13" s="21"/>
      <c r="C13" s="21"/>
      <c r="D13" s="21"/>
      <c r="E13" s="22"/>
      <c r="F13" s="22"/>
      <c r="G13" s="22"/>
      <c r="H13" s="22"/>
      <c r="I13" s="21"/>
    </row>
    <row r="14">
      <c r="B14" s="23"/>
      <c r="C14" s="23"/>
      <c r="D14" s="23"/>
      <c r="E14" s="24"/>
      <c r="F14" s="24"/>
      <c r="G14" s="24"/>
      <c r="H14" s="24"/>
      <c r="I14" s="23"/>
    </row>
    <row r="15">
      <c r="B15" s="15" t="s">
        <v>43</v>
      </c>
      <c r="C15" s="15" t="s">
        <v>44</v>
      </c>
      <c r="D15" s="16" t="s">
        <v>15</v>
      </c>
      <c r="E15" s="17" t="str">
        <f>Instructions!D16</f>
        <v>Number of regular meetups per capita</v>
      </c>
      <c r="F15" s="18">
        <f>Instructions!G31</f>
        <v>0</v>
      </c>
      <c r="G15" s="19" t="str">
        <f>'5. Network Density'!G17</f>
        <v>#VALUE!</v>
      </c>
      <c r="H15" s="25" t="str">
        <f>'5. Network Density'!I2</f>
        <v>Hard Data</v>
      </c>
      <c r="I15" s="26" t="str">
        <f>'5. Network Density'!I23</f>
        <v>not available</v>
      </c>
    </row>
    <row r="16">
      <c r="B16" s="21"/>
      <c r="C16" s="21"/>
      <c r="D16" s="21"/>
      <c r="E16" s="22"/>
      <c r="F16" s="22"/>
      <c r="G16" s="22"/>
      <c r="H16" s="22"/>
      <c r="I16" s="21"/>
    </row>
    <row r="17">
      <c r="B17" s="21"/>
      <c r="C17" s="21"/>
      <c r="D17" s="23"/>
      <c r="E17" s="24"/>
      <c r="F17" s="24"/>
      <c r="G17" s="24"/>
      <c r="H17" s="24"/>
      <c r="I17" s="23"/>
    </row>
    <row r="18">
      <c r="B18" s="21"/>
      <c r="C18" s="21"/>
      <c r="D18" s="16" t="s">
        <v>17</v>
      </c>
      <c r="E18" s="17" t="str">
        <f>Instructions!D17</f>
        <v>Sum of foreign investments per capita</v>
      </c>
      <c r="F18" s="18">
        <f>Instructions!G32</f>
        <v>0</v>
      </c>
      <c r="G18" s="19" t="str">
        <f>'6. Innovation Culture'!G17</f>
        <v>#VALUE!</v>
      </c>
      <c r="H18" s="25" t="str">
        <f>'6. Innovation Culture'!I2</f>
        <v>Hard Data</v>
      </c>
      <c r="I18" s="26" t="str">
        <f>'6. Innovation Culture'!I23</f>
        <v>not available</v>
      </c>
    </row>
    <row r="19">
      <c r="B19" s="21"/>
      <c r="C19" s="21"/>
      <c r="D19" s="21"/>
      <c r="E19" s="22"/>
      <c r="F19" s="22"/>
      <c r="G19" s="22"/>
      <c r="H19" s="22"/>
      <c r="I19" s="21"/>
    </row>
    <row r="20">
      <c r="B20" s="21"/>
      <c r="C20" s="23"/>
      <c r="D20" s="23"/>
      <c r="E20" s="24"/>
      <c r="F20" s="24"/>
      <c r="G20" s="24"/>
      <c r="H20" s="24"/>
      <c r="I20" s="23"/>
    </row>
    <row r="21">
      <c r="B21" s="21"/>
      <c r="C21" s="15" t="s">
        <v>45</v>
      </c>
      <c r="D21" s="16" t="s">
        <v>19</v>
      </c>
      <c r="E21" s="17" t="str">
        <f>Instructions!D18</f>
        <v>Ratings for Ease of Doing Business (World Bank)</v>
      </c>
      <c r="F21" s="18">
        <f>Instructions!G33</f>
        <v>0</v>
      </c>
      <c r="G21" s="19" t="str">
        <f>'7. Policies'!G17</f>
        <v>#VALUE!</v>
      </c>
      <c r="H21" s="25" t="str">
        <f>'7. Policies'!I2</f>
        <v>Hard Data</v>
      </c>
      <c r="I21" s="26" t="str">
        <f>'7. Policies'!I23</f>
        <v>not available</v>
      </c>
    </row>
    <row r="22">
      <c r="B22" s="21"/>
      <c r="C22" s="21"/>
      <c r="D22" s="21"/>
      <c r="E22" s="22"/>
      <c r="F22" s="22"/>
      <c r="G22" s="22"/>
      <c r="H22" s="22"/>
      <c r="I22" s="21"/>
    </row>
    <row r="23">
      <c r="B23" s="21"/>
      <c r="C23" s="21"/>
      <c r="D23" s="23"/>
      <c r="E23" s="24"/>
      <c r="F23" s="24"/>
      <c r="G23" s="24"/>
      <c r="H23" s="24"/>
      <c r="I23" s="23"/>
    </row>
    <row r="24">
      <c r="B24" s="21"/>
      <c r="C24" s="21"/>
      <c r="D24" s="16" t="s">
        <v>21</v>
      </c>
      <c r="E24" s="17" t="str">
        <f>Instructions!D19</f>
        <v>Number of international top startups with offices in the ecosystem</v>
      </c>
      <c r="F24" s="18">
        <f>Instructions!G34</f>
        <v>0</v>
      </c>
      <c r="G24" s="19" t="str">
        <f>'8. International Connectivity'!G17</f>
        <v>#VALUE!</v>
      </c>
      <c r="H24" s="25" t="str">
        <f>'8. International Connectivity'!I2</f>
        <v>Hard Data</v>
      </c>
      <c r="I24" s="26" t="str">
        <f>'8. International Connectivity'!I23</f>
        <v>not available</v>
      </c>
    </row>
    <row r="25">
      <c r="B25" s="21"/>
      <c r="C25" s="21"/>
      <c r="D25" s="21"/>
      <c r="E25" s="22"/>
      <c r="F25" s="22"/>
      <c r="G25" s="22"/>
      <c r="H25" s="22"/>
      <c r="I25" s="21"/>
    </row>
    <row r="26">
      <c r="B26" s="23"/>
      <c r="C26" s="23"/>
      <c r="D26" s="23"/>
      <c r="E26" s="24"/>
      <c r="F26" s="24"/>
      <c r="G26" s="24"/>
      <c r="H26" s="24"/>
      <c r="I26" s="23"/>
    </row>
    <row r="267">
      <c r="D267" s="12" t="str">
        <f>IMAGE(GOOGLEANALYTICS("UA-100558681-2","Ecosystem Health Check","Results"))</f>
        <v>Loading...</v>
      </c>
    </row>
  </sheetData>
  <mergeCells count="54">
    <mergeCell ref="C3:C8"/>
    <mergeCell ref="C9:C14"/>
    <mergeCell ref="B15:B26"/>
    <mergeCell ref="C15:C20"/>
    <mergeCell ref="C21:C26"/>
    <mergeCell ref="H12:H14"/>
    <mergeCell ref="I12:I14"/>
    <mergeCell ref="H15:H17"/>
    <mergeCell ref="I15:I17"/>
    <mergeCell ref="B3:B14"/>
    <mergeCell ref="E3:E5"/>
    <mergeCell ref="F3:F5"/>
    <mergeCell ref="G3:G5"/>
    <mergeCell ref="H3:H5"/>
    <mergeCell ref="I3:I5"/>
    <mergeCell ref="I6:I8"/>
    <mergeCell ref="E18:E20"/>
    <mergeCell ref="F18:F20"/>
    <mergeCell ref="H18:H20"/>
    <mergeCell ref="I18:I20"/>
    <mergeCell ref="F12:F14"/>
    <mergeCell ref="G12:G14"/>
    <mergeCell ref="D15:D17"/>
    <mergeCell ref="E15:E17"/>
    <mergeCell ref="F15:F17"/>
    <mergeCell ref="G15:G17"/>
    <mergeCell ref="G18:G20"/>
    <mergeCell ref="D24:D26"/>
    <mergeCell ref="E24:E26"/>
    <mergeCell ref="F24:F26"/>
    <mergeCell ref="G24:G26"/>
    <mergeCell ref="H24:H26"/>
    <mergeCell ref="I24:I26"/>
    <mergeCell ref="D18:D20"/>
    <mergeCell ref="D21:D23"/>
    <mergeCell ref="E21:E23"/>
    <mergeCell ref="F21:F23"/>
    <mergeCell ref="G21:G23"/>
    <mergeCell ref="H21:H23"/>
    <mergeCell ref="I21:I23"/>
    <mergeCell ref="D3:D5"/>
    <mergeCell ref="D6:D8"/>
    <mergeCell ref="E6:E8"/>
    <mergeCell ref="F6:F8"/>
    <mergeCell ref="G6:G8"/>
    <mergeCell ref="H6:H8"/>
    <mergeCell ref="D9:D11"/>
    <mergeCell ref="E9:E11"/>
    <mergeCell ref="F9:F11"/>
    <mergeCell ref="G9:G11"/>
    <mergeCell ref="H9:H11"/>
    <mergeCell ref="I9:I11"/>
    <mergeCell ref="D12:D14"/>
    <mergeCell ref="E12:E14"/>
  </mergeCells>
  <conditionalFormatting sqref="I3:I26">
    <cfRule type="colorScale" priority="1">
      <colorScale>
        <cfvo type="formula" val="-0.7"/>
        <cfvo type="formula" val="0"/>
        <cfvo type="formula" val="0.5"/>
        <color rgb="FFE67C73"/>
        <color rgb="FFFFFFFF"/>
        <color rgb="FF57BB8A"/>
      </colorScale>
    </cfRule>
  </conditionalFormatting>
  <conditionalFormatting sqref="G3:G26">
    <cfRule type="colorScale" priority="2">
      <colorScale>
        <cfvo type="formula" val="0"/>
        <cfvo type="formula" val="7"/>
        <cfvo type="formula" val="10"/>
        <color rgb="FFE67C73"/>
        <color rgb="FFFFFFFF"/>
        <color rgb="FF57BB8A"/>
      </colorScale>
    </cfRule>
  </conditionalFormatting>
  <conditionalFormatting sqref="G7:G8">
    <cfRule type="colorScale" priority="3">
      <colorScale>
        <cfvo type="min"/>
        <cfvo type="max"/>
        <color rgb="FF57BB8A"/>
        <color rgb="FFFFFFFF"/>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27" t="s">
        <v>7</v>
      </c>
      <c r="C2" s="28"/>
      <c r="D2" s="28"/>
      <c r="E2" s="28"/>
      <c r="F2" s="28"/>
      <c r="G2" s="28"/>
      <c r="H2" s="29" t="s">
        <v>46</v>
      </c>
      <c r="I2" s="30" t="s">
        <v>47</v>
      </c>
    </row>
    <row r="3">
      <c r="B3" s="31"/>
      <c r="I3" s="32"/>
    </row>
    <row r="4">
      <c r="B4" s="33" t="str">
        <f>Instructions!D27</f>
        <v>Share of Female Founders</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Instructions!G27</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54"/>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292">
      <c r="B292" s="12" t="str">
        <f>IMAGE(GOOGLEANALYTICS("UA-100558681-2","Ecosystem Health Check","Diversity"))</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'1. Diversity &amp; Inclusivity'!$G$18:$G$20</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9</v>
      </c>
      <c r="C2" s="28"/>
      <c r="D2" s="28"/>
      <c r="E2" s="28"/>
      <c r="F2" s="28"/>
      <c r="G2" s="28"/>
      <c r="H2" s="29" t="s">
        <v>46</v>
      </c>
      <c r="I2" s="30" t="s">
        <v>47</v>
      </c>
    </row>
    <row r="3">
      <c r="B3" s="31"/>
      <c r="I3" s="32"/>
    </row>
    <row r="4">
      <c r="B4" s="68" t="str">
        <f>Instructions!D28</f>
        <v>Number of full-stack developers per capita</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Instructions!G28</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39">
      <c r="B39" s="12" t="str">
        <f>IMAGE(GOOGLEANALYTICS("UA-100558681-2","Ecosystem Health Check","KnowledgeandTalent"))</f>
        <v>Loading...</v>
      </c>
    </row>
    <row r="288">
      <c r="B288" s="12" t="str">
        <f>IMAGE(GOOGLEANALYTICS("UA-100558681-2","Ecosystem Health Check","KnowledgeandTalent"))</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'2.  Knowledge &amp; Talent'!$G$18:$G$20</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11</v>
      </c>
      <c r="C2" s="28"/>
      <c r="D2" s="28"/>
      <c r="E2" s="28"/>
      <c r="F2" s="28"/>
      <c r="G2" s="28"/>
      <c r="H2" s="29" t="s">
        <v>46</v>
      </c>
      <c r="I2" s="30" t="s">
        <v>47</v>
      </c>
    </row>
    <row r="3">
      <c r="B3" s="31"/>
      <c r="I3" s="32"/>
    </row>
    <row r="4">
      <c r="B4" s="33" t="str">
        <f>Instructions!D29</f>
        <v>Number of startups per capita</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Instructions!G29</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268">
      <c r="B268" s="12" t="str">
        <f>IMAGE(GOOGLEANALYTICS("UA-100558681-2","Ecosystem Health Check","StartupSupport"))</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'3. Startup Support'!$G$18:$G$20</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13</v>
      </c>
      <c r="C2" s="28"/>
      <c r="D2" s="28"/>
      <c r="E2" s="28"/>
      <c r="F2" s="28"/>
      <c r="G2" s="28"/>
      <c r="H2" s="29" t="s">
        <v>46</v>
      </c>
      <c r="I2" s="30" t="s">
        <v>47</v>
      </c>
    </row>
    <row r="3">
      <c r="B3" s="31"/>
      <c r="I3" s="32"/>
    </row>
    <row r="4">
      <c r="B4" s="33" t="str">
        <f>Instructions!D30</f>
        <v>Share of funding of startups in your most important sectors per year</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Instructions!G30</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40">
      <c r="B40" s="12" t="str">
        <f>IMAGE(GOOGLEANALYTICS("UA-100558681-2","Ecosystem Health Check","SpecializationDiversification"))</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'4. Specialization &amp; Diversifica'!$G$18:$G$20</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15</v>
      </c>
      <c r="C2" s="28"/>
      <c r="D2" s="28"/>
      <c r="E2" s="28"/>
      <c r="F2" s="28"/>
      <c r="G2" s="28"/>
      <c r="H2" s="29" t="s">
        <v>46</v>
      </c>
      <c r="I2" s="30" t="s">
        <v>47</v>
      </c>
    </row>
    <row r="3">
      <c r="B3" s="31"/>
      <c r="I3" s="32"/>
    </row>
    <row r="4">
      <c r="B4" s="33" t="str">
        <f>Instructions!D31</f>
        <v>Number of regular meetups per capita</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Instructions!G31</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280">
      <c r="B280" s="12" t="str">
        <f>IMAGE(GOOGLEANALYTICS("UA-100558681-2","Ecosystem Health Check","NetworkDensity"))</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'5. Network Density'!$G$18:$G$20</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17</v>
      </c>
      <c r="C2" s="28"/>
      <c r="D2" s="28"/>
      <c r="E2" s="28"/>
      <c r="F2" s="28"/>
      <c r="G2" s="28"/>
      <c r="H2" s="29" t="s">
        <v>46</v>
      </c>
      <c r="I2" s="30" t="s">
        <v>47</v>
      </c>
    </row>
    <row r="3">
      <c r="B3" s="31"/>
      <c r="I3" s="32"/>
    </row>
    <row r="4">
      <c r="B4" s="33" t="str">
        <f>Instructions!D32</f>
        <v>Sum of foreign investments per capita</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Instructions!G32</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257">
      <c r="B257" s="12" t="str">
        <f>IMAGE(GOOGLEANALYTICS("UA-100558681-2","Ecosystem Health Check","InnovationCulture"))</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'6. Innovation Culture'!$G$18:$G$20</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19</v>
      </c>
      <c r="C2" s="28"/>
      <c r="D2" s="28"/>
      <c r="E2" s="28"/>
      <c r="F2" s="28"/>
      <c r="G2" s="28"/>
      <c r="H2" s="29" t="s">
        <v>46</v>
      </c>
      <c r="I2" s="30" t="s">
        <v>47</v>
      </c>
    </row>
    <row r="3">
      <c r="B3" s="31"/>
      <c r="I3" s="32"/>
    </row>
    <row r="4">
      <c r="B4" s="33" t="str">
        <f>Instructions!D33</f>
        <v>Ratings for Ease of Doing Business (World Bank)</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Instructions!G33</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70"/>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282">
      <c r="B282" s="12" t="str">
        <f>IMAGE(GOOGLEANALYTICS("UA-100558681-2","Ecosystem Health Check","Policies"))</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'7. Policies'!$G$18:$G$20</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44"/>
  </cols>
  <sheetData>
    <row r="2">
      <c r="B2" s="67" t="s">
        <v>21</v>
      </c>
      <c r="C2" s="28"/>
      <c r="D2" s="28"/>
      <c r="E2" s="28"/>
      <c r="F2" s="28"/>
      <c r="G2" s="28"/>
      <c r="H2" s="29" t="s">
        <v>46</v>
      </c>
      <c r="I2" s="30" t="s">
        <v>47</v>
      </c>
    </row>
    <row r="3">
      <c r="B3" s="31"/>
      <c r="I3" s="32"/>
    </row>
    <row r="4">
      <c r="B4" s="68" t="str">
        <f>Instructions!D34</f>
        <v>Number of international top startups with offices in the ecosystem</v>
      </c>
      <c r="H4" s="12"/>
      <c r="I4" s="32"/>
    </row>
    <row r="5">
      <c r="B5" s="31"/>
      <c r="I5" s="32"/>
    </row>
    <row r="6">
      <c r="B6" s="34" t="s">
        <v>48</v>
      </c>
      <c r="C6" s="35"/>
      <c r="D6" s="36"/>
      <c r="E6" s="37" t="s">
        <v>49</v>
      </c>
      <c r="F6" s="35"/>
      <c r="G6" s="36"/>
      <c r="I6" s="32"/>
    </row>
    <row r="7">
      <c r="B7" s="31"/>
      <c r="D7" s="38"/>
      <c r="E7" s="22"/>
      <c r="G7" s="38"/>
      <c r="I7" s="32"/>
    </row>
    <row r="8">
      <c r="B8" s="31"/>
      <c r="D8" s="38"/>
      <c r="E8" s="22"/>
      <c r="G8" s="38"/>
      <c r="I8" s="32"/>
    </row>
    <row r="9">
      <c r="B9" s="31"/>
      <c r="D9" s="38"/>
      <c r="E9" s="22"/>
      <c r="G9" s="38"/>
      <c r="I9" s="32"/>
    </row>
    <row r="10">
      <c r="B10" s="31"/>
      <c r="D10" s="38"/>
      <c r="E10" s="22"/>
      <c r="G10" s="38"/>
      <c r="I10" s="32"/>
    </row>
    <row r="11">
      <c r="B11" s="39"/>
      <c r="C11" s="40"/>
      <c r="D11" s="41"/>
      <c r="E11" s="24"/>
      <c r="F11" s="40"/>
      <c r="G11" s="41"/>
      <c r="I11" s="32"/>
    </row>
    <row r="12">
      <c r="B12" s="42"/>
      <c r="I12" s="32"/>
    </row>
    <row r="13">
      <c r="B13" s="43" t="s">
        <v>50</v>
      </c>
      <c r="C13" s="44">
        <f>Instructions!G34</f>
        <v>0</v>
      </c>
      <c r="D13" s="45" t="s">
        <v>51</v>
      </c>
      <c r="E13" s="46"/>
      <c r="I13" s="47"/>
    </row>
    <row r="14">
      <c r="B14" s="48"/>
      <c r="C14" s="48"/>
      <c r="D14" s="49"/>
      <c r="E14" s="32"/>
      <c r="I14" s="47"/>
    </row>
    <row r="15">
      <c r="B15" s="50"/>
      <c r="C15" s="50"/>
      <c r="D15" s="51"/>
      <c r="E15" s="52"/>
      <c r="I15" s="47"/>
    </row>
    <row r="16">
      <c r="B16" s="53" t="s">
        <v>52</v>
      </c>
      <c r="I16" s="47"/>
    </row>
    <row r="17">
      <c r="B17" s="54" t="str">
        <f>IF(Instructions!D41=True,"Quarterly",IF(Instructions!D42=True,"Bi-Annual","Annual"))</f>
        <v>Annual</v>
      </c>
      <c r="C17" s="55" t="str">
        <f>SWITCH(B17,"Annual","Year","Bi-Annual","Half-Year","Quarterly","Quarter")</f>
        <v>Year</v>
      </c>
      <c r="D17" s="56" t="s">
        <v>37</v>
      </c>
      <c r="F17" s="2" t="s">
        <v>53</v>
      </c>
      <c r="G17" s="57" t="str">
        <f t="array" ref="G17">IF((index(D:D,max(row(D18:D21)*(D18:D21&lt;&gt;"")))/F18)&gt;1,1,(index(D:D,max(row(D18:D21)*(D18:D21&lt;&gt;"")))/F18))*10</f>
        <v>#VALUE!</v>
      </c>
      <c r="I17" s="47"/>
    </row>
    <row r="18">
      <c r="B18" s="58" t="str">
        <f>SWITCH(B$17,"Annual","1st Year","Bi-Annual","1st Half-Year","Quarterly","1st Quarter")</f>
        <v>1st Year</v>
      </c>
      <c r="C18" s="54"/>
      <c r="D18" s="59"/>
      <c r="F18" s="60">
        <f>C13</f>
        <v>0</v>
      </c>
      <c r="G18" s="2" t="s">
        <v>47</v>
      </c>
      <c r="I18" s="47"/>
    </row>
    <row r="19">
      <c r="B19" s="58" t="str">
        <f>SWITCH(B$17,"Annual","2nd Year","Bi-Annual","2nd Half-Year","Quarterly","2nd Quarter")</f>
        <v>2nd Year</v>
      </c>
      <c r="C19" s="54"/>
      <c r="D19" s="61"/>
      <c r="F19" s="60">
        <f>C13</f>
        <v>0</v>
      </c>
      <c r="G19" s="2" t="s">
        <v>54</v>
      </c>
      <c r="I19" s="47"/>
    </row>
    <row r="20">
      <c r="B20" s="58" t="str">
        <f>SWITCH(B$17,"Annual","3rd Year","Bi-Annual","3rd Half-Year","Quarterly","3rd Quarter")</f>
        <v>3rd Year</v>
      </c>
      <c r="C20" s="54"/>
      <c r="D20" s="61"/>
      <c r="F20" s="60">
        <f>C13</f>
        <v>0</v>
      </c>
      <c r="G20" s="2" t="s">
        <v>55</v>
      </c>
      <c r="I20" s="47"/>
    </row>
    <row r="21">
      <c r="B21" s="58" t="str">
        <f>SWITCH(B$17,"Annual","4th Year","Bi-Annual","4th Half-Year","Quarterly","4th Quarter")</f>
        <v>4th Year</v>
      </c>
      <c r="C21" s="69"/>
      <c r="D21" s="61"/>
      <c r="F21" s="60">
        <f>C13</f>
        <v>0</v>
      </c>
      <c r="I21" s="47"/>
    </row>
    <row r="22">
      <c r="B22" s="42"/>
      <c r="I22" s="32"/>
    </row>
    <row r="23">
      <c r="B23" s="62" t="str">
        <f>SWITCH(B17,"Annual","Growth This Year","Bi-Annual","Growth Half-Year","Quarterly","Growth This Quarter")</f>
        <v>Growth This Year</v>
      </c>
      <c r="C23" s="63"/>
      <c r="D23" s="64" t="str">
        <f t="array" ref="D23">IFERROR(((index(C18:D21,max(row(C18:C21)*(C18:C21&lt;&gt;""))-17,2))-(index(C18:D21,max(row(C18:C21)*(C18:C21&lt;&gt;""))-18,2)))/(index(C18:D21,max(row(C18:C21)*(C18:C21&lt;&gt;""))-18,2)),"no available")</f>
        <v>no available</v>
      </c>
      <c r="E23" s="63"/>
      <c r="F23" s="65" t="str">
        <f>SWITCH(B17,"Annual","Compound Annual Growth Rate (CAGR)","Bi-Annual","Compound Bi-Annual Growth Rate","Quarterly","Compound Quarterly Growth Rate")</f>
        <v>Compound Annual Growth Rate (CAGR)</v>
      </c>
      <c r="G23" s="63"/>
      <c r="H23" s="63"/>
      <c r="I23" s="66" t="str">
        <f t="array" ref="I23">IFERROR(POW((index(C18:D21,max(row(C18:C21)*(C18:C21&lt;&gt;""))-17,2))/D18,(1/Match(max(C18:C21),C18:C21,0)))-1,"not available")</f>
        <v>not available</v>
      </c>
    </row>
    <row r="619">
      <c r="B619" s="12" t="str">
        <f>IMAGE(GOOGLEANALYTICS("UA-100558681-2","Ecosystem Health Check","Internationalization"))</f>
        <v>Loading...</v>
      </c>
    </row>
  </sheetData>
  <mergeCells count="23">
    <mergeCell ref="I2:I3"/>
    <mergeCell ref="H4:I11"/>
    <mergeCell ref="B6:D11"/>
    <mergeCell ref="E6:G11"/>
    <mergeCell ref="A2:A23"/>
    <mergeCell ref="B13:B15"/>
    <mergeCell ref="C13:C15"/>
    <mergeCell ref="D13:E15"/>
    <mergeCell ref="B16:E16"/>
    <mergeCell ref="E17:E21"/>
    <mergeCell ref="B22:I22"/>
    <mergeCell ref="B23:C23"/>
    <mergeCell ref="D23:E23"/>
    <mergeCell ref="F23:H23"/>
    <mergeCell ref="A24:I24"/>
    <mergeCell ref="A25:J33"/>
    <mergeCell ref="A1:I1"/>
    <mergeCell ref="J1:J24"/>
    <mergeCell ref="K1:P32"/>
    <mergeCell ref="B2:G3"/>
    <mergeCell ref="H2:H3"/>
    <mergeCell ref="B4:G5"/>
    <mergeCell ref="B12:I12"/>
  </mergeCells>
  <dataValidations>
    <dataValidation type="list" allowBlank="1" showErrorMessage="1" sqref="I2">
      <formula1>'8. International Connectivity'!$G$18:$G$20</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2" max="2" width="27.78"/>
    <col customWidth="1" min="3" max="3" width="20.44"/>
    <col customWidth="1" min="4" max="4" width="13.78"/>
  </cols>
  <sheetData>
    <row r="1">
      <c r="G1" s="6" t="s">
        <v>37</v>
      </c>
    </row>
    <row r="2">
      <c r="A2" s="71" t="s">
        <v>56</v>
      </c>
      <c r="B2" s="72" t="s">
        <v>57</v>
      </c>
      <c r="C2" s="71" t="s">
        <v>58</v>
      </c>
      <c r="D2" s="71" t="s">
        <v>59</v>
      </c>
      <c r="F2" s="71" t="s">
        <v>60</v>
      </c>
      <c r="G2" s="73">
        <f>SUM(D:D)</f>
        <v>0.4012345679</v>
      </c>
    </row>
    <row r="3">
      <c r="A3" s="74" t="s">
        <v>61</v>
      </c>
      <c r="B3" s="74">
        <v>10.0</v>
      </c>
      <c r="C3" s="75">
        <f t="shared" ref="C3:C50" si="1">((100/SUM($B$3:$B$50))*B3)/100</f>
        <v>0.5555555556</v>
      </c>
      <c r="D3" s="76">
        <f t="shared" ref="D3:D50" si="2">C3*C3</f>
        <v>0.3086419753</v>
      </c>
    </row>
    <row r="4">
      <c r="A4" s="74" t="s">
        <v>62</v>
      </c>
      <c r="B4" s="74">
        <v>5.0</v>
      </c>
      <c r="C4" s="75">
        <f t="shared" si="1"/>
        <v>0.2777777778</v>
      </c>
      <c r="D4" s="76">
        <f t="shared" si="2"/>
        <v>0.07716049383</v>
      </c>
      <c r="F4" s="77"/>
      <c r="H4" s="77"/>
    </row>
    <row r="5">
      <c r="A5" s="74" t="s">
        <v>63</v>
      </c>
      <c r="B5" s="74">
        <v>2.0</v>
      </c>
      <c r="C5" s="75">
        <f t="shared" si="1"/>
        <v>0.1111111111</v>
      </c>
      <c r="D5" s="76">
        <f t="shared" si="2"/>
        <v>0.01234567901</v>
      </c>
    </row>
    <row r="6">
      <c r="A6" s="74" t="s">
        <v>64</v>
      </c>
      <c r="B6" s="74">
        <v>1.0</v>
      </c>
      <c r="C6" s="75">
        <f t="shared" si="1"/>
        <v>0.05555555556</v>
      </c>
      <c r="D6" s="76">
        <f t="shared" si="2"/>
        <v>0.003086419753</v>
      </c>
    </row>
    <row r="7">
      <c r="A7" s="74"/>
      <c r="B7" s="74"/>
      <c r="C7" s="75">
        <f t="shared" si="1"/>
        <v>0</v>
      </c>
      <c r="D7" s="76">
        <f t="shared" si="2"/>
        <v>0</v>
      </c>
    </row>
    <row r="8">
      <c r="A8" s="74"/>
      <c r="B8" s="74"/>
      <c r="C8" s="75">
        <f t="shared" si="1"/>
        <v>0</v>
      </c>
      <c r="D8" s="76">
        <f t="shared" si="2"/>
        <v>0</v>
      </c>
    </row>
    <row r="9">
      <c r="A9" s="74"/>
      <c r="B9" s="74"/>
      <c r="C9" s="75">
        <f t="shared" si="1"/>
        <v>0</v>
      </c>
      <c r="D9" s="76">
        <f t="shared" si="2"/>
        <v>0</v>
      </c>
    </row>
    <row r="10">
      <c r="A10" s="74"/>
      <c r="B10" s="74"/>
      <c r="C10" s="75">
        <f t="shared" si="1"/>
        <v>0</v>
      </c>
      <c r="D10" s="76">
        <f t="shared" si="2"/>
        <v>0</v>
      </c>
    </row>
    <row r="11">
      <c r="A11" s="74"/>
      <c r="B11" s="74"/>
      <c r="C11" s="75">
        <f t="shared" si="1"/>
        <v>0</v>
      </c>
      <c r="D11" s="76">
        <f t="shared" si="2"/>
        <v>0</v>
      </c>
    </row>
    <row r="12">
      <c r="A12" s="74"/>
      <c r="B12" s="74"/>
      <c r="C12" s="75">
        <f t="shared" si="1"/>
        <v>0</v>
      </c>
      <c r="D12" s="76">
        <f t="shared" si="2"/>
        <v>0</v>
      </c>
    </row>
    <row r="13">
      <c r="A13" s="74"/>
      <c r="B13" s="74"/>
      <c r="C13" s="75">
        <f t="shared" si="1"/>
        <v>0</v>
      </c>
      <c r="D13" s="76">
        <f t="shared" si="2"/>
        <v>0</v>
      </c>
    </row>
    <row r="14">
      <c r="A14" s="74"/>
      <c r="B14" s="74"/>
      <c r="C14" s="75">
        <f t="shared" si="1"/>
        <v>0</v>
      </c>
      <c r="D14" s="76">
        <f t="shared" si="2"/>
        <v>0</v>
      </c>
    </row>
    <row r="15">
      <c r="A15" s="74"/>
      <c r="B15" s="74"/>
      <c r="C15" s="75">
        <f t="shared" si="1"/>
        <v>0</v>
      </c>
      <c r="D15" s="76">
        <f t="shared" si="2"/>
        <v>0</v>
      </c>
    </row>
    <row r="16">
      <c r="A16" s="74"/>
      <c r="B16" s="74"/>
      <c r="C16" s="75">
        <f t="shared" si="1"/>
        <v>0</v>
      </c>
      <c r="D16" s="76">
        <f t="shared" si="2"/>
        <v>0</v>
      </c>
    </row>
    <row r="17">
      <c r="A17" s="74"/>
      <c r="B17" s="74"/>
      <c r="C17" s="75">
        <f t="shared" si="1"/>
        <v>0</v>
      </c>
      <c r="D17" s="76">
        <f t="shared" si="2"/>
        <v>0</v>
      </c>
    </row>
    <row r="18">
      <c r="A18" s="74"/>
      <c r="B18" s="74"/>
      <c r="C18" s="75">
        <f t="shared" si="1"/>
        <v>0</v>
      </c>
      <c r="D18" s="76">
        <f t="shared" si="2"/>
        <v>0</v>
      </c>
    </row>
    <row r="19">
      <c r="A19" s="74"/>
      <c r="B19" s="74"/>
      <c r="C19" s="75">
        <f t="shared" si="1"/>
        <v>0</v>
      </c>
      <c r="D19" s="76">
        <f t="shared" si="2"/>
        <v>0</v>
      </c>
    </row>
    <row r="20">
      <c r="A20" s="74"/>
      <c r="B20" s="74"/>
      <c r="C20" s="75">
        <f t="shared" si="1"/>
        <v>0</v>
      </c>
      <c r="D20" s="76">
        <f t="shared" si="2"/>
        <v>0</v>
      </c>
    </row>
    <row r="21">
      <c r="A21" s="74"/>
      <c r="B21" s="74"/>
      <c r="C21" s="75">
        <f t="shared" si="1"/>
        <v>0</v>
      </c>
      <c r="D21" s="76">
        <f t="shared" si="2"/>
        <v>0</v>
      </c>
    </row>
    <row r="22">
      <c r="A22" s="74"/>
      <c r="B22" s="74"/>
      <c r="C22" s="75">
        <f t="shared" si="1"/>
        <v>0</v>
      </c>
      <c r="D22" s="76">
        <f t="shared" si="2"/>
        <v>0</v>
      </c>
    </row>
    <row r="23">
      <c r="A23" s="74"/>
      <c r="B23" s="74"/>
      <c r="C23" s="75">
        <f t="shared" si="1"/>
        <v>0</v>
      </c>
      <c r="D23" s="76">
        <f t="shared" si="2"/>
        <v>0</v>
      </c>
    </row>
    <row r="24">
      <c r="A24" s="74"/>
      <c r="B24" s="74"/>
      <c r="C24" s="75">
        <f t="shared" si="1"/>
        <v>0</v>
      </c>
      <c r="D24" s="76">
        <f t="shared" si="2"/>
        <v>0</v>
      </c>
    </row>
    <row r="25">
      <c r="A25" s="74"/>
      <c r="B25" s="74"/>
      <c r="C25" s="75">
        <f t="shared" si="1"/>
        <v>0</v>
      </c>
      <c r="D25" s="76">
        <f t="shared" si="2"/>
        <v>0</v>
      </c>
    </row>
    <row r="26">
      <c r="A26" s="74"/>
      <c r="B26" s="74"/>
      <c r="C26" s="75">
        <f t="shared" si="1"/>
        <v>0</v>
      </c>
      <c r="D26" s="76">
        <f t="shared" si="2"/>
        <v>0</v>
      </c>
    </row>
    <row r="27">
      <c r="A27" s="74"/>
      <c r="B27" s="74"/>
      <c r="C27" s="75">
        <f t="shared" si="1"/>
        <v>0</v>
      </c>
      <c r="D27" s="76">
        <f t="shared" si="2"/>
        <v>0</v>
      </c>
    </row>
    <row r="28">
      <c r="A28" s="74"/>
      <c r="B28" s="74"/>
      <c r="C28" s="75">
        <f t="shared" si="1"/>
        <v>0</v>
      </c>
      <c r="D28" s="76">
        <f t="shared" si="2"/>
        <v>0</v>
      </c>
    </row>
    <row r="29">
      <c r="A29" s="74"/>
      <c r="B29" s="74"/>
      <c r="C29" s="75">
        <f t="shared" si="1"/>
        <v>0</v>
      </c>
      <c r="D29" s="76">
        <f t="shared" si="2"/>
        <v>0</v>
      </c>
    </row>
    <row r="30">
      <c r="A30" s="74"/>
      <c r="B30" s="74"/>
      <c r="C30" s="75">
        <f t="shared" si="1"/>
        <v>0</v>
      </c>
      <c r="D30" s="76">
        <f t="shared" si="2"/>
        <v>0</v>
      </c>
    </row>
    <row r="31">
      <c r="A31" s="74"/>
      <c r="B31" s="74"/>
      <c r="C31" s="75">
        <f t="shared" si="1"/>
        <v>0</v>
      </c>
      <c r="D31" s="76">
        <f t="shared" si="2"/>
        <v>0</v>
      </c>
    </row>
    <row r="32">
      <c r="A32" s="74"/>
      <c r="B32" s="74"/>
      <c r="C32" s="75">
        <f t="shared" si="1"/>
        <v>0</v>
      </c>
      <c r="D32" s="76">
        <f t="shared" si="2"/>
        <v>0</v>
      </c>
    </row>
    <row r="33">
      <c r="A33" s="74"/>
      <c r="B33" s="74"/>
      <c r="C33" s="75">
        <f t="shared" si="1"/>
        <v>0</v>
      </c>
      <c r="D33" s="76">
        <f t="shared" si="2"/>
        <v>0</v>
      </c>
    </row>
    <row r="34">
      <c r="A34" s="74"/>
      <c r="B34" s="74"/>
      <c r="C34" s="75">
        <f t="shared" si="1"/>
        <v>0</v>
      </c>
      <c r="D34" s="76">
        <f t="shared" si="2"/>
        <v>0</v>
      </c>
    </row>
    <row r="35">
      <c r="A35" s="74"/>
      <c r="B35" s="74"/>
      <c r="C35" s="75">
        <f t="shared" si="1"/>
        <v>0</v>
      </c>
      <c r="D35" s="76">
        <f t="shared" si="2"/>
        <v>0</v>
      </c>
    </row>
    <row r="36">
      <c r="A36" s="74"/>
      <c r="B36" s="74"/>
      <c r="C36" s="75">
        <f t="shared" si="1"/>
        <v>0</v>
      </c>
      <c r="D36" s="76">
        <f t="shared" si="2"/>
        <v>0</v>
      </c>
    </row>
    <row r="37">
      <c r="A37" s="74"/>
      <c r="B37" s="74"/>
      <c r="C37" s="75">
        <f t="shared" si="1"/>
        <v>0</v>
      </c>
      <c r="D37" s="76">
        <f t="shared" si="2"/>
        <v>0</v>
      </c>
    </row>
    <row r="38">
      <c r="A38" s="74"/>
      <c r="B38" s="74"/>
      <c r="C38" s="75">
        <f t="shared" si="1"/>
        <v>0</v>
      </c>
      <c r="D38" s="76">
        <f t="shared" si="2"/>
        <v>0</v>
      </c>
    </row>
    <row r="39">
      <c r="A39" s="74"/>
      <c r="B39" s="74"/>
      <c r="C39" s="75">
        <f t="shared" si="1"/>
        <v>0</v>
      </c>
      <c r="D39" s="76">
        <f t="shared" si="2"/>
        <v>0</v>
      </c>
    </row>
    <row r="40">
      <c r="A40" s="74"/>
      <c r="B40" s="74"/>
      <c r="C40" s="75">
        <f t="shared" si="1"/>
        <v>0</v>
      </c>
      <c r="D40" s="76">
        <f t="shared" si="2"/>
        <v>0</v>
      </c>
    </row>
    <row r="41">
      <c r="A41" s="74"/>
      <c r="B41" s="74"/>
      <c r="C41" s="75">
        <f t="shared" si="1"/>
        <v>0</v>
      </c>
      <c r="D41" s="76">
        <f t="shared" si="2"/>
        <v>0</v>
      </c>
    </row>
    <row r="42">
      <c r="A42" s="74"/>
      <c r="B42" s="74"/>
      <c r="C42" s="75">
        <f t="shared" si="1"/>
        <v>0</v>
      </c>
      <c r="D42" s="76">
        <f t="shared" si="2"/>
        <v>0</v>
      </c>
    </row>
    <row r="43">
      <c r="A43" s="74"/>
      <c r="B43" s="74"/>
      <c r="C43" s="75">
        <f t="shared" si="1"/>
        <v>0</v>
      </c>
      <c r="D43" s="76">
        <f t="shared" si="2"/>
        <v>0</v>
      </c>
    </row>
    <row r="44">
      <c r="A44" s="74"/>
      <c r="B44" s="74"/>
      <c r="C44" s="75">
        <f t="shared" si="1"/>
        <v>0</v>
      </c>
      <c r="D44" s="76">
        <f t="shared" si="2"/>
        <v>0</v>
      </c>
    </row>
    <row r="45">
      <c r="A45" s="74"/>
      <c r="B45" s="74"/>
      <c r="C45" s="75">
        <f t="shared" si="1"/>
        <v>0</v>
      </c>
      <c r="D45" s="76">
        <f t="shared" si="2"/>
        <v>0</v>
      </c>
    </row>
    <row r="46">
      <c r="A46" s="74"/>
      <c r="B46" s="74"/>
      <c r="C46" s="75">
        <f t="shared" si="1"/>
        <v>0</v>
      </c>
      <c r="D46" s="76">
        <f t="shared" si="2"/>
        <v>0</v>
      </c>
    </row>
    <row r="47">
      <c r="A47" s="74"/>
      <c r="B47" s="74"/>
      <c r="C47" s="75">
        <f t="shared" si="1"/>
        <v>0</v>
      </c>
      <c r="D47" s="76">
        <f t="shared" si="2"/>
        <v>0</v>
      </c>
    </row>
    <row r="48">
      <c r="A48" s="74"/>
      <c r="B48" s="74"/>
      <c r="C48" s="75">
        <f t="shared" si="1"/>
        <v>0</v>
      </c>
      <c r="D48" s="76">
        <f t="shared" si="2"/>
        <v>0</v>
      </c>
    </row>
    <row r="49">
      <c r="A49" s="74"/>
      <c r="B49" s="74"/>
      <c r="C49" s="75">
        <f t="shared" si="1"/>
        <v>0</v>
      </c>
      <c r="D49" s="76">
        <f t="shared" si="2"/>
        <v>0</v>
      </c>
    </row>
    <row r="50">
      <c r="A50" s="74"/>
      <c r="B50" s="74"/>
      <c r="C50" s="75">
        <f t="shared" si="1"/>
        <v>0</v>
      </c>
      <c r="D50" s="76">
        <f t="shared" si="2"/>
        <v>0</v>
      </c>
    </row>
    <row r="386">
      <c r="A386" s="12" t="str">
        <f>IMAGE(GOOGLEANALYTICS("UA-100558681-2","Ecosystem Health Check","Herfindahl"))</f>
        <v>Loading...</v>
      </c>
    </row>
  </sheetData>
  <mergeCells count="2">
    <mergeCell ref="F4:G5"/>
    <mergeCell ref="H4:H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25.44"/>
    <col customWidth="1" min="2" max="2" width="22.22"/>
    <col customWidth="1" min="3" max="3" width="23.11"/>
    <col customWidth="1" min="4" max="5" width="32.22"/>
    <col customWidth="1" min="6" max="6" width="25.11"/>
    <col customWidth="1" min="7" max="7" width="36.33"/>
    <col customWidth="1" min="8" max="8" width="27.22"/>
  </cols>
  <sheetData>
    <row r="1">
      <c r="A1" s="78" t="s">
        <v>7</v>
      </c>
      <c r="B1" s="78" t="s">
        <v>9</v>
      </c>
      <c r="C1" s="78" t="s">
        <v>11</v>
      </c>
      <c r="D1" s="78" t="s">
        <v>13</v>
      </c>
      <c r="E1" s="78" t="s">
        <v>15</v>
      </c>
      <c r="F1" s="78" t="s">
        <v>17</v>
      </c>
      <c r="G1" s="78" t="s">
        <v>19</v>
      </c>
      <c r="H1" s="78" t="s">
        <v>21</v>
      </c>
    </row>
    <row r="2">
      <c r="A2" s="2" t="s">
        <v>65</v>
      </c>
      <c r="B2" s="2" t="s">
        <v>10</v>
      </c>
      <c r="C2" s="2" t="s">
        <v>66</v>
      </c>
      <c r="D2" s="2" t="s">
        <v>67</v>
      </c>
      <c r="E2" s="2" t="s">
        <v>68</v>
      </c>
      <c r="F2" s="2" t="s">
        <v>69</v>
      </c>
      <c r="G2" s="2" t="s">
        <v>20</v>
      </c>
      <c r="H2" s="2" t="s">
        <v>22</v>
      </c>
    </row>
    <row r="3">
      <c r="A3" s="2" t="s">
        <v>70</v>
      </c>
      <c r="B3" s="2" t="s">
        <v>71</v>
      </c>
      <c r="C3" s="2" t="s">
        <v>72</v>
      </c>
      <c r="D3" s="2" t="s">
        <v>14</v>
      </c>
      <c r="E3" s="2" t="s">
        <v>16</v>
      </c>
      <c r="F3" s="2" t="s">
        <v>18</v>
      </c>
      <c r="G3" s="2" t="s">
        <v>73</v>
      </c>
      <c r="H3" s="2" t="s">
        <v>74</v>
      </c>
    </row>
    <row r="4">
      <c r="A4" s="2" t="s">
        <v>75</v>
      </c>
      <c r="B4" s="2" t="s">
        <v>76</v>
      </c>
      <c r="C4" s="2" t="s">
        <v>77</v>
      </c>
      <c r="D4" s="2" t="s">
        <v>78</v>
      </c>
      <c r="E4" s="2" t="s">
        <v>79</v>
      </c>
      <c r="F4" s="2" t="s">
        <v>80</v>
      </c>
      <c r="G4" s="2" t="s">
        <v>81</v>
      </c>
      <c r="H4" s="2" t="s">
        <v>82</v>
      </c>
    </row>
    <row r="5">
      <c r="A5" s="2" t="s">
        <v>83</v>
      </c>
      <c r="B5" s="2" t="s">
        <v>84</v>
      </c>
      <c r="C5" s="2" t="s">
        <v>85</v>
      </c>
      <c r="D5" s="2" t="s">
        <v>86</v>
      </c>
      <c r="E5" s="2" t="s">
        <v>87</v>
      </c>
      <c r="F5" s="2" t="s">
        <v>88</v>
      </c>
      <c r="G5" s="2" t="s">
        <v>89</v>
      </c>
      <c r="H5" s="2" t="s">
        <v>90</v>
      </c>
    </row>
    <row r="6">
      <c r="A6" s="2" t="s">
        <v>91</v>
      </c>
      <c r="B6" s="2" t="s">
        <v>92</v>
      </c>
      <c r="C6" s="2" t="s">
        <v>12</v>
      </c>
      <c r="D6" s="2" t="s">
        <v>93</v>
      </c>
      <c r="E6" s="2" t="s">
        <v>94</v>
      </c>
      <c r="F6" s="2" t="s">
        <v>95</v>
      </c>
      <c r="G6" s="2" t="s">
        <v>96</v>
      </c>
      <c r="H6" s="2" t="s">
        <v>97</v>
      </c>
    </row>
    <row r="7">
      <c r="D7" s="2" t="s">
        <v>98</v>
      </c>
      <c r="E7" s="2" t="s">
        <v>99</v>
      </c>
      <c r="F7" s="2" t="s">
        <v>100</v>
      </c>
      <c r="G7" s="2" t="s">
        <v>101</v>
      </c>
      <c r="H7" s="2" t="s">
        <v>102</v>
      </c>
    </row>
    <row r="8">
      <c r="D8" s="2" t="s">
        <v>103</v>
      </c>
      <c r="E8" s="2" t="s">
        <v>104</v>
      </c>
      <c r="F8" s="2" t="s">
        <v>105</v>
      </c>
      <c r="H8" s="2" t="s">
        <v>106</v>
      </c>
    </row>
    <row r="9">
      <c r="F9" s="2" t="s">
        <v>107</v>
      </c>
      <c r="H9" s="2" t="s">
        <v>108</v>
      </c>
    </row>
    <row r="10">
      <c r="F10" s="2" t="s">
        <v>109</v>
      </c>
    </row>
    <row r="615">
      <c r="A615" s="12" t="str">
        <f>IMAGE(GOOGLEANALYTICS("UA-100558681-2","Ecosystem Health Check","ListofProxies"))</f>
        <v>Loading...</v>
      </c>
    </row>
  </sheetData>
  <drawing r:id="rId1"/>
</worksheet>
</file>